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onradnaleway/Desktop/Chem212/"/>
    </mc:Choice>
  </mc:AlternateContent>
  <xr:revisionPtr revIDLastSave="0" documentId="13_ncr:1_{90EB21B6-A478-D64B-A6F3-F83BFCC079A0}" xr6:coauthVersionLast="46" xr6:coauthVersionMax="46" xr10:uidLastSave="{00000000-0000-0000-0000-000000000000}"/>
  <bookViews>
    <workbookView xWindow="0" yWindow="460" windowWidth="28800" windowHeight="16080" activeTab="1" xr2:uid="{00000000-000D-0000-FFFF-FFFF00000000}"/>
  </bookViews>
  <sheets>
    <sheet name="No Buffer" sheetId="1" r:id="rId1"/>
    <sheet name="Buffer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C16" i="1" s="1"/>
  <c r="E16" i="2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2" i="2"/>
  <c r="F17" i="2" s="1"/>
  <c r="L5" i="2"/>
  <c r="C9" i="2" s="1"/>
  <c r="F2" i="2"/>
  <c r="E7" i="2" s="1"/>
  <c r="L5" i="1"/>
  <c r="C9" i="1" s="1"/>
  <c r="B16" i="1"/>
  <c r="E16" i="1"/>
  <c r="H13" i="1"/>
  <c r="B12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C14" i="2"/>
  <c r="H13" i="2"/>
  <c r="F9" i="2"/>
  <c r="F18" i="2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D16" i="1"/>
  <c r="H16" i="1"/>
  <c r="E7" i="1"/>
  <c r="C17" i="1" l="1"/>
  <c r="C18" i="1" s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F19" i="2"/>
  <c r="D16" i="2"/>
  <c r="H16" i="2"/>
  <c r="J16" i="1"/>
  <c r="I16" i="1"/>
  <c r="F9" i="1"/>
  <c r="C14" i="1"/>
  <c r="D17" i="1"/>
  <c r="H17" i="1" l="1"/>
  <c r="I17" i="1" s="1"/>
  <c r="D18" i="1"/>
  <c r="C19" i="1"/>
  <c r="D17" i="2"/>
  <c r="H17" i="2"/>
  <c r="I16" i="2"/>
  <c r="J16" i="2"/>
  <c r="F20" i="2"/>
  <c r="J17" i="1"/>
  <c r="H18" i="1"/>
  <c r="D19" i="1" l="1"/>
  <c r="C20" i="1"/>
  <c r="F21" i="2"/>
  <c r="I17" i="2"/>
  <c r="J17" i="2"/>
  <c r="D18" i="2"/>
  <c r="H18" i="2"/>
  <c r="I18" i="1"/>
  <c r="J18" i="1"/>
  <c r="H19" i="1"/>
  <c r="C21" i="1" l="1"/>
  <c r="D20" i="1"/>
  <c r="I18" i="2"/>
  <c r="J18" i="2"/>
  <c r="D19" i="2"/>
  <c r="H19" i="2"/>
  <c r="F22" i="2"/>
  <c r="I19" i="1"/>
  <c r="J19" i="1"/>
  <c r="H20" i="1"/>
  <c r="C22" i="1" l="1"/>
  <c r="D21" i="1"/>
  <c r="D20" i="2"/>
  <c r="H20" i="2"/>
  <c r="F23" i="2"/>
  <c r="I19" i="2"/>
  <c r="J19" i="2"/>
  <c r="I20" i="1"/>
  <c r="J20" i="1"/>
  <c r="H21" i="1"/>
  <c r="D22" i="1" l="1"/>
  <c r="C23" i="1"/>
  <c r="F24" i="2"/>
  <c r="I20" i="2"/>
  <c r="J20" i="2"/>
  <c r="D21" i="2"/>
  <c r="H21" i="2"/>
  <c r="I21" i="1"/>
  <c r="J21" i="1"/>
  <c r="H22" i="1"/>
  <c r="C24" i="1" l="1"/>
  <c r="D23" i="1"/>
  <c r="I21" i="2"/>
  <c r="J21" i="2"/>
  <c r="D22" i="2"/>
  <c r="H22" i="2"/>
  <c r="F25" i="2"/>
  <c r="I22" i="1"/>
  <c r="J22" i="1"/>
  <c r="H23" i="1"/>
  <c r="D24" i="1" l="1"/>
  <c r="C25" i="1"/>
  <c r="D23" i="2"/>
  <c r="H23" i="2"/>
  <c r="F26" i="2"/>
  <c r="I22" i="2"/>
  <c r="J22" i="2"/>
  <c r="J23" i="1"/>
  <c r="I23" i="1"/>
  <c r="H24" i="1"/>
  <c r="C26" i="1" l="1"/>
  <c r="D25" i="1"/>
  <c r="F27" i="2"/>
  <c r="I23" i="2"/>
  <c r="J23" i="2"/>
  <c r="D24" i="2"/>
  <c r="H24" i="2"/>
  <c r="I24" i="1"/>
  <c r="J24" i="1"/>
  <c r="H25" i="1"/>
  <c r="D26" i="1" l="1"/>
  <c r="C27" i="1"/>
  <c r="I24" i="2"/>
  <c r="J24" i="2"/>
  <c r="D25" i="2"/>
  <c r="H25" i="2"/>
  <c r="F28" i="2"/>
  <c r="I25" i="1"/>
  <c r="J25" i="1"/>
  <c r="H26" i="1"/>
  <c r="D27" i="1" l="1"/>
  <c r="C28" i="1"/>
  <c r="I25" i="2"/>
  <c r="J25" i="2"/>
  <c r="F29" i="2"/>
  <c r="D26" i="2"/>
  <c r="H26" i="2"/>
  <c r="I26" i="1"/>
  <c r="J26" i="1"/>
  <c r="H27" i="1"/>
  <c r="D28" i="1" l="1"/>
  <c r="C29" i="1"/>
  <c r="I26" i="2"/>
  <c r="J26" i="2"/>
  <c r="F30" i="2"/>
  <c r="D27" i="2"/>
  <c r="H27" i="2"/>
  <c r="H28" i="1"/>
  <c r="I27" i="1"/>
  <c r="J27" i="1"/>
  <c r="D29" i="1" l="1"/>
  <c r="C30" i="1"/>
  <c r="I27" i="2"/>
  <c r="J27" i="2"/>
  <c r="F31" i="2"/>
  <c r="D28" i="2"/>
  <c r="H28" i="2"/>
  <c r="I28" i="1"/>
  <c r="J28" i="1"/>
  <c r="H29" i="1"/>
  <c r="C31" i="1" l="1"/>
  <c r="D30" i="1"/>
  <c r="F32" i="2"/>
  <c r="D29" i="2"/>
  <c r="H29" i="2"/>
  <c r="I28" i="2"/>
  <c r="J28" i="2"/>
  <c r="I29" i="1"/>
  <c r="J29" i="1"/>
  <c r="H30" i="1"/>
  <c r="D31" i="1" l="1"/>
  <c r="C32" i="1"/>
  <c r="D30" i="2"/>
  <c r="H30" i="2"/>
  <c r="I29" i="2"/>
  <c r="J29" i="2"/>
  <c r="F33" i="2"/>
  <c r="I30" i="1"/>
  <c r="J30" i="1"/>
  <c r="H31" i="1"/>
  <c r="D32" i="1" l="1"/>
  <c r="C33" i="1"/>
  <c r="F34" i="2"/>
  <c r="I30" i="2"/>
  <c r="J30" i="2"/>
  <c r="D31" i="2"/>
  <c r="H31" i="2"/>
  <c r="H32" i="1"/>
  <c r="J31" i="1"/>
  <c r="I31" i="1"/>
  <c r="D33" i="1" l="1"/>
  <c r="C34" i="1"/>
  <c r="D32" i="2"/>
  <c r="H32" i="2"/>
  <c r="I31" i="2"/>
  <c r="J31" i="2"/>
  <c r="F35" i="2"/>
  <c r="I32" i="1"/>
  <c r="J32" i="1"/>
  <c r="H33" i="1"/>
  <c r="D34" i="1" l="1"/>
  <c r="C35" i="1"/>
  <c r="I32" i="2"/>
  <c r="J32" i="2"/>
  <c r="F36" i="2"/>
  <c r="D33" i="2"/>
  <c r="H33" i="2"/>
  <c r="I33" i="1"/>
  <c r="J33" i="1"/>
  <c r="H34" i="1"/>
  <c r="D35" i="1" l="1"/>
  <c r="C36" i="1"/>
  <c r="I33" i="2"/>
  <c r="J33" i="2"/>
  <c r="F37" i="2"/>
  <c r="D34" i="2"/>
  <c r="H34" i="2"/>
  <c r="I34" i="1"/>
  <c r="J34" i="1"/>
  <c r="H35" i="1"/>
  <c r="D36" i="1" l="1"/>
  <c r="C37" i="1"/>
  <c r="F38" i="2"/>
  <c r="I34" i="2"/>
  <c r="J34" i="2"/>
  <c r="D35" i="2"/>
  <c r="H35" i="2"/>
  <c r="H36" i="1"/>
  <c r="I35" i="1"/>
  <c r="J35" i="1"/>
  <c r="D37" i="1" l="1"/>
  <c r="C38" i="1"/>
  <c r="I35" i="2"/>
  <c r="J35" i="2"/>
  <c r="D36" i="2"/>
  <c r="H36" i="2"/>
  <c r="F39" i="2"/>
  <c r="I36" i="1"/>
  <c r="J36" i="1"/>
  <c r="H37" i="1"/>
  <c r="D38" i="1" l="1"/>
  <c r="C39" i="1"/>
  <c r="D37" i="2"/>
  <c r="H37" i="2"/>
  <c r="F40" i="2"/>
  <c r="I36" i="2"/>
  <c r="J36" i="2"/>
  <c r="I37" i="1"/>
  <c r="J37" i="1"/>
  <c r="H38" i="1"/>
  <c r="D39" i="1" l="1"/>
  <c r="C40" i="1"/>
  <c r="F41" i="2"/>
  <c r="I37" i="2"/>
  <c r="J37" i="2"/>
  <c r="D38" i="2"/>
  <c r="H38" i="2"/>
  <c r="I38" i="1"/>
  <c r="J38" i="1"/>
  <c r="H39" i="1"/>
  <c r="D40" i="1" l="1"/>
  <c r="C41" i="1"/>
  <c r="I38" i="2"/>
  <c r="J38" i="2"/>
  <c r="D39" i="2"/>
  <c r="H39" i="2"/>
  <c r="F42" i="2"/>
  <c r="J39" i="1"/>
  <c r="I39" i="1"/>
  <c r="H40" i="1"/>
  <c r="D41" i="1" l="1"/>
  <c r="C42" i="1"/>
  <c r="I39" i="2"/>
  <c r="J39" i="2"/>
  <c r="D40" i="2"/>
  <c r="H40" i="2"/>
  <c r="F43" i="2"/>
  <c r="H41" i="1"/>
  <c r="I40" i="1"/>
  <c r="J40" i="1"/>
  <c r="D42" i="1" l="1"/>
  <c r="C43" i="1"/>
  <c r="D41" i="2"/>
  <c r="H41" i="2"/>
  <c r="I40" i="2"/>
  <c r="J40" i="2"/>
  <c r="F44" i="2"/>
  <c r="I41" i="1"/>
  <c r="J41" i="1"/>
  <c r="H42" i="1"/>
  <c r="D43" i="1" l="1"/>
  <c r="C44" i="1"/>
  <c r="F45" i="2"/>
  <c r="I41" i="2"/>
  <c r="J41" i="2"/>
  <c r="D42" i="2"/>
  <c r="H42" i="2"/>
  <c r="I42" i="1"/>
  <c r="J42" i="1"/>
  <c r="H43" i="1"/>
  <c r="C45" i="1" l="1"/>
  <c r="D44" i="1"/>
  <c r="I42" i="2"/>
  <c r="J42" i="2"/>
  <c r="D43" i="2"/>
  <c r="H43" i="2"/>
  <c r="F46" i="2"/>
  <c r="I43" i="1"/>
  <c r="J43" i="1"/>
  <c r="H44" i="1"/>
  <c r="D45" i="1" l="1"/>
  <c r="C46" i="1"/>
  <c r="D44" i="2"/>
  <c r="H44" i="2"/>
  <c r="F47" i="2"/>
  <c r="I43" i="2"/>
  <c r="J43" i="2"/>
  <c r="H45" i="1"/>
  <c r="I44" i="1"/>
  <c r="J44" i="1"/>
  <c r="D46" i="1" l="1"/>
  <c r="C47" i="1"/>
  <c r="F48" i="2"/>
  <c r="I44" i="2"/>
  <c r="J44" i="2"/>
  <c r="D45" i="2"/>
  <c r="H45" i="2"/>
  <c r="H46" i="1"/>
  <c r="I45" i="1"/>
  <c r="J45" i="1"/>
  <c r="C48" i="1" l="1"/>
  <c r="D47" i="1"/>
  <c r="I45" i="2"/>
  <c r="J45" i="2"/>
  <c r="D46" i="2"/>
  <c r="H46" i="2"/>
  <c r="F49" i="2"/>
  <c r="I46" i="1"/>
  <c r="J46" i="1"/>
  <c r="H47" i="1"/>
  <c r="C49" i="1" l="1"/>
  <c r="D48" i="1"/>
  <c r="D47" i="2"/>
  <c r="H47" i="2"/>
  <c r="F50" i="2"/>
  <c r="I46" i="2"/>
  <c r="J46" i="2"/>
  <c r="H48" i="1"/>
  <c r="J47" i="1"/>
  <c r="I47" i="1"/>
  <c r="C50" i="1" l="1"/>
  <c r="D49" i="1"/>
  <c r="F51" i="2"/>
  <c r="I47" i="2"/>
  <c r="J47" i="2"/>
  <c r="D48" i="2"/>
  <c r="H48" i="2"/>
  <c r="I48" i="1"/>
  <c r="J48" i="1"/>
  <c r="H49" i="1"/>
  <c r="D50" i="1" l="1"/>
  <c r="C51" i="1"/>
  <c r="F52" i="2"/>
  <c r="I48" i="2"/>
  <c r="J48" i="2"/>
  <c r="D49" i="2"/>
  <c r="H49" i="2"/>
  <c r="I49" i="1"/>
  <c r="J49" i="1"/>
  <c r="H50" i="1"/>
  <c r="D51" i="1" l="1"/>
  <c r="C52" i="1"/>
  <c r="I49" i="2"/>
  <c r="J49" i="2"/>
  <c r="F53" i="2"/>
  <c r="D50" i="2"/>
  <c r="H50" i="2"/>
  <c r="I50" i="1"/>
  <c r="J50" i="1"/>
  <c r="H51" i="1"/>
  <c r="D52" i="1" l="1"/>
  <c r="C53" i="1"/>
  <c r="D51" i="2"/>
  <c r="H51" i="2"/>
  <c r="F54" i="2"/>
  <c r="I50" i="2"/>
  <c r="J50" i="2"/>
  <c r="I51" i="1"/>
  <c r="J51" i="1"/>
  <c r="H52" i="1"/>
  <c r="D53" i="1" l="1"/>
  <c r="C54" i="1"/>
  <c r="I51" i="2"/>
  <c r="J51" i="2"/>
  <c r="D52" i="2"/>
  <c r="H52" i="2"/>
  <c r="F55" i="2"/>
  <c r="I52" i="1"/>
  <c r="J52" i="1"/>
  <c r="H53" i="1"/>
  <c r="D54" i="1" l="1"/>
  <c r="C55" i="1"/>
  <c r="D53" i="2"/>
  <c r="H53" i="2"/>
  <c r="F56" i="2"/>
  <c r="I52" i="2"/>
  <c r="J52" i="2"/>
  <c r="H54" i="1"/>
  <c r="I53" i="1"/>
  <c r="J53" i="1"/>
  <c r="D55" i="1" l="1"/>
  <c r="C56" i="1"/>
  <c r="F57" i="2"/>
  <c r="I53" i="2"/>
  <c r="J53" i="2"/>
  <c r="D54" i="2"/>
  <c r="H54" i="2"/>
  <c r="H55" i="1"/>
  <c r="I54" i="1"/>
  <c r="J54" i="1"/>
  <c r="C57" i="1" l="1"/>
  <c r="D56" i="1"/>
  <c r="I54" i="2"/>
  <c r="J54" i="2"/>
  <c r="D55" i="2"/>
  <c r="H55" i="2"/>
  <c r="F58" i="2"/>
  <c r="J55" i="1"/>
  <c r="I55" i="1"/>
  <c r="H56" i="1"/>
  <c r="D57" i="1" l="1"/>
  <c r="C58" i="1"/>
  <c r="D56" i="2"/>
  <c r="H56" i="2"/>
  <c r="F59" i="2"/>
  <c r="I55" i="2"/>
  <c r="J55" i="2"/>
  <c r="H57" i="1"/>
  <c r="I56" i="1"/>
  <c r="J56" i="1"/>
  <c r="D58" i="1" l="1"/>
  <c r="C59" i="1"/>
  <c r="F60" i="2"/>
  <c r="I56" i="2"/>
  <c r="J56" i="2"/>
  <c r="D57" i="2"/>
  <c r="H57" i="2"/>
  <c r="I57" i="1"/>
  <c r="J57" i="1"/>
  <c r="H58" i="1"/>
  <c r="D59" i="1" l="1"/>
  <c r="C60" i="1"/>
  <c r="F61" i="2"/>
  <c r="I57" i="2"/>
  <c r="J57" i="2"/>
  <c r="D58" i="2"/>
  <c r="H58" i="2"/>
  <c r="H59" i="1"/>
  <c r="I58" i="1"/>
  <c r="J58" i="1"/>
  <c r="D60" i="1" l="1"/>
  <c r="C61" i="1"/>
  <c r="I58" i="2"/>
  <c r="J58" i="2"/>
  <c r="D59" i="2"/>
  <c r="H59" i="2"/>
  <c r="F62" i="2"/>
  <c r="I59" i="1"/>
  <c r="J59" i="1"/>
  <c r="H60" i="1"/>
  <c r="C62" i="1" l="1"/>
  <c r="D61" i="1"/>
  <c r="D60" i="2"/>
  <c r="H60" i="2"/>
  <c r="F63" i="2"/>
  <c r="I59" i="2"/>
  <c r="J59" i="2"/>
  <c r="I60" i="1"/>
  <c r="J60" i="1"/>
  <c r="H61" i="1"/>
  <c r="D62" i="1" l="1"/>
  <c r="C63" i="1"/>
  <c r="F64" i="2"/>
  <c r="I60" i="2"/>
  <c r="J60" i="2"/>
  <c r="D61" i="2"/>
  <c r="H61" i="2"/>
  <c r="I61" i="1"/>
  <c r="J61" i="1"/>
  <c r="H62" i="1"/>
  <c r="D63" i="1" l="1"/>
  <c r="C64" i="1"/>
  <c r="I61" i="2"/>
  <c r="J61" i="2"/>
  <c r="D62" i="2"/>
  <c r="H62" i="2"/>
  <c r="F65" i="2"/>
  <c r="I62" i="1"/>
  <c r="J62" i="1"/>
  <c r="H63" i="1"/>
  <c r="D64" i="1" l="1"/>
  <c r="C65" i="1"/>
  <c r="I62" i="2"/>
  <c r="J62" i="2"/>
  <c r="D63" i="2"/>
  <c r="H63" i="2"/>
  <c r="F66" i="2"/>
  <c r="J63" i="1"/>
  <c r="I63" i="1"/>
  <c r="H64" i="1"/>
  <c r="C66" i="1" l="1"/>
  <c r="D65" i="1"/>
  <c r="I63" i="2"/>
  <c r="J63" i="2"/>
  <c r="D64" i="2"/>
  <c r="H64" i="2"/>
  <c r="F67" i="2"/>
  <c r="I64" i="1"/>
  <c r="J64" i="1"/>
  <c r="H65" i="1"/>
  <c r="D66" i="1" l="1"/>
  <c r="C67" i="1"/>
  <c r="I64" i="2"/>
  <c r="J64" i="2"/>
  <c r="D65" i="2"/>
  <c r="H65" i="2"/>
  <c r="F68" i="2"/>
  <c r="I65" i="1"/>
  <c r="J65" i="1"/>
  <c r="H66" i="1"/>
  <c r="C68" i="1" l="1"/>
  <c r="D67" i="1"/>
  <c r="D66" i="2"/>
  <c r="H66" i="2"/>
  <c r="F69" i="2"/>
  <c r="I65" i="2"/>
  <c r="J65" i="2"/>
  <c r="I66" i="1"/>
  <c r="J66" i="1"/>
  <c r="H67" i="1"/>
  <c r="C69" i="1" l="1"/>
  <c r="D68" i="1"/>
  <c r="I66" i="2"/>
  <c r="J66" i="2"/>
  <c r="D67" i="2"/>
  <c r="H67" i="2"/>
  <c r="F70" i="2"/>
  <c r="I67" i="1"/>
  <c r="J67" i="1"/>
  <c r="H68" i="1"/>
  <c r="D69" i="1" l="1"/>
  <c r="C70" i="1"/>
  <c r="D68" i="2"/>
  <c r="H68" i="2"/>
  <c r="F71" i="2"/>
  <c r="I67" i="2"/>
  <c r="J67" i="2"/>
  <c r="I68" i="1"/>
  <c r="J68" i="1"/>
  <c r="H69" i="1"/>
  <c r="C71" i="1" l="1"/>
  <c r="D70" i="1"/>
  <c r="F72" i="2"/>
  <c r="I68" i="2"/>
  <c r="J68" i="2"/>
  <c r="D69" i="2"/>
  <c r="H69" i="2"/>
  <c r="I69" i="1"/>
  <c r="J69" i="1"/>
  <c r="H70" i="1"/>
  <c r="C72" i="1" l="1"/>
  <c r="D71" i="1"/>
  <c r="D70" i="2"/>
  <c r="H70" i="2"/>
  <c r="F73" i="2"/>
  <c r="I69" i="2"/>
  <c r="J69" i="2"/>
  <c r="I70" i="1"/>
  <c r="J70" i="1"/>
  <c r="H71" i="1"/>
  <c r="C73" i="1" l="1"/>
  <c r="D72" i="1"/>
  <c r="I70" i="2"/>
  <c r="J70" i="2"/>
  <c r="D71" i="2"/>
  <c r="H71" i="2"/>
  <c r="F74" i="2"/>
  <c r="J71" i="1"/>
  <c r="I71" i="1"/>
  <c r="H72" i="1"/>
  <c r="C74" i="1" l="1"/>
  <c r="D73" i="1"/>
  <c r="I71" i="2"/>
  <c r="J71" i="2"/>
  <c r="D72" i="2"/>
  <c r="H72" i="2"/>
  <c r="F75" i="2"/>
  <c r="H73" i="1"/>
  <c r="I72" i="1"/>
  <c r="J72" i="1"/>
  <c r="D74" i="1" l="1"/>
  <c r="C75" i="1"/>
  <c r="D73" i="2"/>
  <c r="H73" i="2"/>
  <c r="F76" i="2"/>
  <c r="I72" i="2"/>
  <c r="J72" i="2"/>
  <c r="I73" i="1"/>
  <c r="J73" i="1"/>
  <c r="H74" i="1"/>
  <c r="C76" i="1" l="1"/>
  <c r="D75" i="1"/>
  <c r="I73" i="2"/>
  <c r="J73" i="2"/>
  <c r="D74" i="2"/>
  <c r="H74" i="2"/>
  <c r="F77" i="2"/>
  <c r="I74" i="1"/>
  <c r="J74" i="1"/>
  <c r="H75" i="1"/>
  <c r="C77" i="1" l="1"/>
  <c r="D76" i="1"/>
  <c r="D75" i="2"/>
  <c r="H75" i="2"/>
  <c r="F78" i="2"/>
  <c r="I74" i="2"/>
  <c r="J74" i="2"/>
  <c r="I75" i="1"/>
  <c r="J75" i="1"/>
  <c r="H76" i="1"/>
  <c r="C78" i="1" l="1"/>
  <c r="D77" i="1"/>
  <c r="I75" i="2"/>
  <c r="J75" i="2"/>
  <c r="D76" i="2"/>
  <c r="H76" i="2"/>
  <c r="F79" i="2"/>
  <c r="I76" i="1"/>
  <c r="J76" i="1"/>
  <c r="H77" i="1"/>
  <c r="D78" i="1" l="1"/>
  <c r="C79" i="1"/>
  <c r="F80" i="2"/>
  <c r="D77" i="2"/>
  <c r="H77" i="2"/>
  <c r="I76" i="2"/>
  <c r="J76" i="2"/>
  <c r="J77" i="1"/>
  <c r="I77" i="1"/>
  <c r="H78" i="1"/>
  <c r="D79" i="1" l="1"/>
  <c r="C80" i="1"/>
  <c r="D78" i="2"/>
  <c r="H78" i="2"/>
  <c r="F81" i="2"/>
  <c r="I77" i="2"/>
  <c r="J77" i="2"/>
  <c r="I78" i="1"/>
  <c r="J78" i="1"/>
  <c r="H79" i="1"/>
  <c r="D80" i="1" l="1"/>
  <c r="C81" i="1"/>
  <c r="I78" i="2"/>
  <c r="J78" i="2"/>
  <c r="D79" i="2"/>
  <c r="H79" i="2"/>
  <c r="F82" i="2"/>
  <c r="J79" i="1"/>
  <c r="I79" i="1"/>
  <c r="H80" i="1"/>
  <c r="D81" i="1" l="1"/>
  <c r="C82" i="1"/>
  <c r="D80" i="2"/>
  <c r="H80" i="2"/>
  <c r="I79" i="2"/>
  <c r="J79" i="2"/>
  <c r="F83" i="2"/>
  <c r="I80" i="1"/>
  <c r="J80" i="1"/>
  <c r="H81" i="1"/>
  <c r="D82" i="1" l="1"/>
  <c r="C83" i="1"/>
  <c r="F84" i="2"/>
  <c r="I80" i="2"/>
  <c r="J80" i="2"/>
  <c r="D81" i="2"/>
  <c r="H81" i="2"/>
  <c r="I81" i="1"/>
  <c r="J81" i="1"/>
  <c r="H82" i="1"/>
  <c r="C84" i="1" l="1"/>
  <c r="D83" i="1"/>
  <c r="I81" i="2"/>
  <c r="J81" i="2"/>
  <c r="D82" i="2"/>
  <c r="H82" i="2"/>
  <c r="F85" i="2"/>
  <c r="I82" i="1"/>
  <c r="J82" i="1"/>
  <c r="H83" i="1"/>
  <c r="C85" i="1" l="1"/>
  <c r="D84" i="1"/>
  <c r="I82" i="2"/>
  <c r="J82" i="2"/>
  <c r="D83" i="2"/>
  <c r="H83" i="2"/>
  <c r="F86" i="2"/>
  <c r="I83" i="1"/>
  <c r="J83" i="1"/>
  <c r="H84" i="1"/>
  <c r="D85" i="1" l="1"/>
  <c r="C86" i="1"/>
  <c r="D84" i="2"/>
  <c r="H84" i="2"/>
  <c r="F87" i="2"/>
  <c r="I83" i="2"/>
  <c r="J83" i="2"/>
  <c r="I84" i="1"/>
  <c r="J84" i="1"/>
  <c r="H85" i="1"/>
  <c r="D86" i="1" l="1"/>
  <c r="C87" i="1"/>
  <c r="I84" i="2"/>
  <c r="J84" i="2"/>
  <c r="D85" i="2"/>
  <c r="H85" i="2"/>
  <c r="F88" i="2"/>
  <c r="J85" i="1"/>
  <c r="I85" i="1"/>
  <c r="H86" i="1"/>
  <c r="C88" i="1" l="1"/>
  <c r="D87" i="1"/>
  <c r="D86" i="2"/>
  <c r="H86" i="2"/>
  <c r="F89" i="2"/>
  <c r="I85" i="2"/>
  <c r="J85" i="2"/>
  <c r="I86" i="1"/>
  <c r="J86" i="1"/>
  <c r="H87" i="1"/>
  <c r="D88" i="1" l="1"/>
  <c r="C89" i="1"/>
  <c r="I86" i="2"/>
  <c r="J86" i="2"/>
  <c r="D87" i="2"/>
  <c r="H87" i="2"/>
  <c r="F90" i="2"/>
  <c r="I87" i="1"/>
  <c r="J87" i="1"/>
  <c r="H88" i="1"/>
  <c r="D89" i="1" l="1"/>
  <c r="C90" i="1"/>
  <c r="D88" i="2"/>
  <c r="H88" i="2"/>
  <c r="F91" i="2"/>
  <c r="I87" i="2"/>
  <c r="J87" i="2"/>
  <c r="J88" i="1"/>
  <c r="I88" i="1"/>
  <c r="H89" i="1"/>
  <c r="D90" i="1" l="1"/>
  <c r="C91" i="1"/>
  <c r="I88" i="2"/>
  <c r="J88" i="2"/>
  <c r="D89" i="2"/>
  <c r="H89" i="2"/>
  <c r="F92" i="2"/>
  <c r="J89" i="1"/>
  <c r="I89" i="1"/>
  <c r="H90" i="1"/>
  <c r="D91" i="1" l="1"/>
  <c r="C92" i="1"/>
  <c r="I89" i="2"/>
  <c r="J89" i="2"/>
  <c r="D90" i="2"/>
  <c r="H90" i="2"/>
  <c r="F93" i="2"/>
  <c r="I90" i="1"/>
  <c r="J90" i="1"/>
  <c r="H91" i="1"/>
  <c r="D92" i="1" l="1"/>
  <c r="C93" i="1"/>
  <c r="D91" i="2"/>
  <c r="H91" i="2"/>
  <c r="F94" i="2"/>
  <c r="I90" i="2"/>
  <c r="J90" i="2"/>
  <c r="J91" i="1"/>
  <c r="I91" i="1"/>
  <c r="H92" i="1"/>
  <c r="D93" i="1" l="1"/>
  <c r="C94" i="1"/>
  <c r="F95" i="2"/>
  <c r="I91" i="2"/>
  <c r="J91" i="2"/>
  <c r="D92" i="2"/>
  <c r="H92" i="2"/>
  <c r="J92" i="1"/>
  <c r="I92" i="1"/>
  <c r="H93" i="1"/>
  <c r="D94" i="1" l="1"/>
  <c r="C95" i="1"/>
  <c r="I92" i="2"/>
  <c r="J92" i="2"/>
  <c r="D93" i="2"/>
  <c r="H93" i="2"/>
  <c r="F96" i="2"/>
  <c r="J93" i="1"/>
  <c r="I93" i="1"/>
  <c r="H94" i="1"/>
  <c r="D95" i="1" l="1"/>
  <c r="C96" i="1"/>
  <c r="D94" i="2"/>
  <c r="H94" i="2"/>
  <c r="F97" i="2"/>
  <c r="I93" i="2"/>
  <c r="J93" i="2"/>
  <c r="H95" i="1"/>
  <c r="I94" i="1"/>
  <c r="J94" i="1"/>
  <c r="D96" i="1" l="1"/>
  <c r="C97" i="1"/>
  <c r="I94" i="2"/>
  <c r="J94" i="2"/>
  <c r="D95" i="2"/>
  <c r="H95" i="2"/>
  <c r="F98" i="2"/>
  <c r="H96" i="1"/>
  <c r="J95" i="1"/>
  <c r="I95" i="1"/>
  <c r="D97" i="1" l="1"/>
  <c r="C98" i="1"/>
  <c r="F99" i="2"/>
  <c r="D96" i="2"/>
  <c r="H96" i="2"/>
  <c r="I95" i="2"/>
  <c r="J95" i="2"/>
  <c r="J96" i="1"/>
  <c r="I96" i="1"/>
  <c r="H97" i="1"/>
  <c r="D98" i="1" l="1"/>
  <c r="C99" i="1"/>
  <c r="I96" i="2"/>
  <c r="J96" i="2"/>
  <c r="D97" i="2"/>
  <c r="H97" i="2"/>
  <c r="F100" i="2"/>
  <c r="J97" i="1"/>
  <c r="I97" i="1"/>
  <c r="H98" i="1"/>
  <c r="C100" i="1" l="1"/>
  <c r="D99" i="1"/>
  <c r="D98" i="2"/>
  <c r="H98" i="2"/>
  <c r="F101" i="2"/>
  <c r="I97" i="2"/>
  <c r="J97" i="2"/>
  <c r="I98" i="1"/>
  <c r="J98" i="1"/>
  <c r="H99" i="1"/>
  <c r="C101" i="1" l="1"/>
  <c r="D100" i="1"/>
  <c r="F102" i="2"/>
  <c r="I98" i="2"/>
  <c r="J98" i="2"/>
  <c r="D99" i="2"/>
  <c r="H99" i="2"/>
  <c r="J99" i="1"/>
  <c r="I99" i="1"/>
  <c r="H100" i="1"/>
  <c r="D101" i="1" l="1"/>
  <c r="C102" i="1"/>
  <c r="I99" i="2"/>
  <c r="J99" i="2"/>
  <c r="D100" i="2"/>
  <c r="H100" i="2"/>
  <c r="F103" i="2"/>
  <c r="J100" i="1"/>
  <c r="I100" i="1"/>
  <c r="H101" i="1"/>
  <c r="D102" i="1" l="1"/>
  <c r="C103" i="1"/>
  <c r="F104" i="2"/>
  <c r="I100" i="2"/>
  <c r="J100" i="2"/>
  <c r="D101" i="2"/>
  <c r="H101" i="2"/>
  <c r="J101" i="1"/>
  <c r="I101" i="1"/>
  <c r="H102" i="1"/>
  <c r="D103" i="1" l="1"/>
  <c r="C104" i="1"/>
  <c r="I101" i="2"/>
  <c r="J101" i="2"/>
  <c r="D102" i="2"/>
  <c r="H102" i="2"/>
  <c r="F105" i="2"/>
  <c r="I102" i="1"/>
  <c r="J102" i="1"/>
  <c r="H103" i="1"/>
  <c r="D104" i="1" l="1"/>
  <c r="C105" i="1"/>
  <c r="D103" i="2"/>
  <c r="H103" i="2"/>
  <c r="F106" i="2"/>
  <c r="I102" i="2"/>
  <c r="J102" i="2"/>
  <c r="I103" i="1"/>
  <c r="J103" i="1"/>
  <c r="H104" i="1"/>
  <c r="C106" i="1" l="1"/>
  <c r="D105" i="1"/>
  <c r="I103" i="2"/>
  <c r="J103" i="2"/>
  <c r="D104" i="2"/>
  <c r="H104" i="2"/>
  <c r="F107" i="2"/>
  <c r="J104" i="1"/>
  <c r="I104" i="1"/>
  <c r="H105" i="1"/>
  <c r="D106" i="1" l="1"/>
  <c r="C107" i="1"/>
  <c r="I104" i="2"/>
  <c r="J104" i="2"/>
  <c r="D105" i="2"/>
  <c r="H105" i="2"/>
  <c r="F108" i="2"/>
  <c r="J105" i="1"/>
  <c r="I105" i="1"/>
  <c r="H106" i="1"/>
  <c r="C108" i="1" l="1"/>
  <c r="D107" i="1"/>
  <c r="D106" i="2"/>
  <c r="H106" i="2"/>
  <c r="F109" i="2"/>
  <c r="I105" i="2"/>
  <c r="J105" i="2"/>
  <c r="H107" i="1"/>
  <c r="I106" i="1"/>
  <c r="J106" i="1"/>
  <c r="C109" i="1" l="1"/>
  <c r="D108" i="1"/>
  <c r="I106" i="2"/>
  <c r="J106" i="2"/>
  <c r="D107" i="2"/>
  <c r="H107" i="2"/>
  <c r="F110" i="2"/>
  <c r="J107" i="1"/>
  <c r="I107" i="1"/>
  <c r="H108" i="1"/>
  <c r="D109" i="1" l="1"/>
  <c r="C110" i="1"/>
  <c r="F111" i="2"/>
  <c r="D108" i="2"/>
  <c r="H108" i="2"/>
  <c r="I107" i="2"/>
  <c r="J107" i="2"/>
  <c r="I108" i="1"/>
  <c r="J108" i="1"/>
  <c r="H109" i="1"/>
  <c r="D110" i="1" l="1"/>
  <c r="C111" i="1"/>
  <c r="I108" i="2"/>
  <c r="J108" i="2"/>
  <c r="D109" i="2"/>
  <c r="H109" i="2"/>
  <c r="F112" i="2"/>
  <c r="H110" i="1"/>
  <c r="J109" i="1"/>
  <c r="I109" i="1"/>
  <c r="D111" i="1" l="1"/>
  <c r="C112" i="1"/>
  <c r="D110" i="2"/>
  <c r="H110" i="2"/>
  <c r="F113" i="2"/>
  <c r="I109" i="2"/>
  <c r="J109" i="2"/>
  <c r="I110" i="1"/>
  <c r="J110" i="1"/>
  <c r="H111" i="1"/>
  <c r="C113" i="1" l="1"/>
  <c r="D112" i="1"/>
  <c r="I110" i="2"/>
  <c r="J110" i="2"/>
  <c r="D111" i="2"/>
  <c r="H111" i="2"/>
  <c r="F114" i="2"/>
  <c r="H112" i="1"/>
  <c r="J111" i="1"/>
  <c r="I111" i="1"/>
  <c r="C114" i="1" l="1"/>
  <c r="D113" i="1"/>
  <c r="I111" i="2"/>
  <c r="J111" i="2"/>
  <c r="D112" i="2"/>
  <c r="H112" i="2"/>
  <c r="F115" i="2"/>
  <c r="I112" i="1"/>
  <c r="J112" i="1"/>
  <c r="H113" i="1"/>
  <c r="D114" i="1" l="1"/>
  <c r="C115" i="1"/>
  <c r="D113" i="2"/>
  <c r="H113" i="2"/>
  <c r="F116" i="2"/>
  <c r="I112" i="2"/>
  <c r="J112" i="2"/>
  <c r="J113" i="1"/>
  <c r="I113" i="1"/>
  <c r="H114" i="1"/>
  <c r="D115" i="1" l="1"/>
  <c r="C116" i="1"/>
  <c r="I113" i="2"/>
  <c r="J113" i="2"/>
  <c r="F117" i="2"/>
  <c r="D114" i="2"/>
  <c r="H114" i="2"/>
  <c r="I114" i="1"/>
  <c r="J114" i="1"/>
  <c r="H115" i="1"/>
  <c r="C117" i="1" l="1"/>
  <c r="D116" i="1"/>
  <c r="F118" i="2"/>
  <c r="I114" i="2"/>
  <c r="J114" i="2"/>
  <c r="D115" i="2"/>
  <c r="H115" i="2"/>
  <c r="H116" i="1"/>
  <c r="I115" i="1"/>
  <c r="J115" i="1"/>
  <c r="C118" i="1" l="1"/>
  <c r="D118" i="1" s="1"/>
  <c r="D117" i="1"/>
  <c r="I115" i="2"/>
  <c r="J115" i="2"/>
  <c r="D116" i="2"/>
  <c r="H116" i="2"/>
  <c r="J116" i="1"/>
  <c r="I116" i="1"/>
  <c r="H117" i="1"/>
  <c r="H118" i="1" l="1"/>
  <c r="I118" i="1" s="1"/>
  <c r="I116" i="2"/>
  <c r="J116" i="2"/>
  <c r="D117" i="2"/>
  <c r="H117" i="2"/>
  <c r="J117" i="1"/>
  <c r="I117" i="1"/>
  <c r="J118" i="1" l="1"/>
  <c r="D118" i="2"/>
  <c r="H118" i="2"/>
  <c r="I117" i="2"/>
  <c r="J117" i="2"/>
  <c r="I118" i="2" l="1"/>
  <c r="J118" i="2"/>
</calcChain>
</file>

<file path=xl/sharedStrings.xml><?xml version="1.0" encoding="utf-8"?>
<sst xmlns="http://schemas.openxmlformats.org/spreadsheetml/2006/main" count="49" uniqueCount="24">
  <si>
    <t>Mn+2</t>
  </si>
  <si>
    <t>H+</t>
  </si>
  <si>
    <t>Cl-</t>
  </si>
  <si>
    <t>MnO4-</t>
  </si>
  <si>
    <t>Q=</t>
  </si>
  <si>
    <t>pH</t>
  </si>
  <si>
    <t>E=</t>
  </si>
  <si>
    <t>Q</t>
  </si>
  <si>
    <t>n=</t>
  </si>
  <si>
    <t>E(Volts)</t>
  </si>
  <si>
    <t>Step #</t>
  </si>
  <si>
    <t>Min C</t>
  </si>
  <si>
    <t>Critical Q</t>
  </si>
  <si>
    <t>pQ</t>
  </si>
  <si>
    <r>
      <t>E</t>
    </r>
    <r>
      <rPr>
        <b/>
        <vertAlign val="superscript"/>
        <sz val="20"/>
        <color theme="1"/>
        <rFont val="SchoolHouse Cursive B"/>
      </rPr>
      <t>0</t>
    </r>
    <r>
      <rPr>
        <b/>
        <sz val="14"/>
        <color theme="1"/>
        <rFont val="SchoolHouse Cursive B"/>
      </rPr>
      <t>=</t>
    </r>
  </si>
  <si>
    <r>
      <t>pQ</t>
    </r>
    <r>
      <rPr>
        <vertAlign val="subscript"/>
        <sz val="11"/>
        <color theme="1"/>
        <rFont val="Calibri"/>
        <family val="2"/>
        <scheme val="minor"/>
      </rPr>
      <t>critical</t>
    </r>
    <r>
      <rPr>
        <sz val="11"/>
        <color theme="1"/>
        <rFont val="Calibri"/>
        <family val="2"/>
        <scheme val="minor"/>
      </rPr>
      <t>=</t>
    </r>
  </si>
  <si>
    <t>volt</t>
  </si>
  <si>
    <r>
      <t>MnO</t>
    </r>
    <r>
      <rPr>
        <vertAlign val="subscript"/>
        <sz val="14"/>
        <color theme="1"/>
        <rFont val="Calibri"/>
        <family val="2"/>
        <scheme val="minor"/>
      </rPr>
      <t>4</t>
    </r>
    <r>
      <rPr>
        <vertAlign val="superscript"/>
        <sz val="14"/>
        <color theme="1"/>
        <rFont val="Calibri"/>
        <family val="2"/>
        <scheme val="minor"/>
      </rPr>
      <t>-</t>
    </r>
  </si>
  <si>
    <r>
      <t>MnO4-  + 8H</t>
    </r>
    <r>
      <rPr>
        <b/>
        <vertAlign val="superscript"/>
        <sz val="14"/>
        <color theme="1"/>
        <rFont val="Calibri"/>
        <family val="2"/>
        <scheme val="minor"/>
      </rPr>
      <t>+</t>
    </r>
    <r>
      <rPr>
        <b/>
        <sz val="14"/>
        <color theme="1"/>
        <rFont val="Calibri"/>
        <family val="2"/>
        <scheme val="minor"/>
      </rPr>
      <t xml:space="preserve"> ==5e==&gt;  Mn</t>
    </r>
    <r>
      <rPr>
        <b/>
        <vertAlign val="superscript"/>
        <sz val="14"/>
        <color theme="1"/>
        <rFont val="Calibri"/>
        <family val="2"/>
        <scheme val="minor"/>
      </rPr>
      <t xml:space="preserve">+2 </t>
    </r>
    <r>
      <rPr>
        <b/>
        <sz val="14"/>
        <color theme="1"/>
        <rFont val="Calibri"/>
        <family val="2"/>
        <scheme val="minor"/>
      </rPr>
      <t xml:space="preserve">  </t>
    </r>
  </si>
  <si>
    <r>
      <t>Cl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    == 2e==&gt;    2Cl-</t>
    </r>
  </si>
  <si>
    <r>
      <t>Mn</t>
    </r>
    <r>
      <rPr>
        <vertAlign val="superscript"/>
        <sz val="14"/>
        <color theme="1"/>
        <rFont val="Calibri"/>
        <family val="2"/>
        <scheme val="minor"/>
      </rPr>
      <t>+2</t>
    </r>
  </si>
  <si>
    <r>
      <t>2MnO</t>
    </r>
    <r>
      <rPr>
        <b/>
        <vertAlign val="subscript"/>
        <sz val="14"/>
        <color theme="1"/>
        <rFont val="Calibri"/>
        <family val="2"/>
        <scheme val="minor"/>
      </rPr>
      <t>4</t>
    </r>
    <r>
      <rPr>
        <b/>
        <sz val="14"/>
        <color theme="1"/>
        <rFont val="Calibri"/>
        <family val="2"/>
        <scheme val="minor"/>
      </rPr>
      <t>- +10Cl</t>
    </r>
    <r>
      <rPr>
        <b/>
        <vertAlign val="superscript"/>
        <sz val="14"/>
        <color theme="1"/>
        <rFont val="Calibri"/>
        <family val="2"/>
        <scheme val="minor"/>
      </rPr>
      <t>-</t>
    </r>
    <r>
      <rPr>
        <b/>
        <sz val="14"/>
        <color theme="1"/>
        <rFont val="Calibri"/>
        <family val="2"/>
        <scheme val="minor"/>
      </rPr>
      <t xml:space="preserve"> +16H</t>
    </r>
    <r>
      <rPr>
        <b/>
        <vertAlign val="superscript"/>
        <sz val="14"/>
        <color theme="1"/>
        <rFont val="Calibri"/>
        <family val="2"/>
        <scheme val="minor"/>
      </rPr>
      <t>+</t>
    </r>
    <r>
      <rPr>
        <b/>
        <sz val="14"/>
        <color theme="1"/>
        <rFont val="Calibri"/>
        <family val="2"/>
        <scheme val="minor"/>
      </rPr>
      <t xml:space="preserve">  ==&gt; Mn</t>
    </r>
    <r>
      <rPr>
        <b/>
        <vertAlign val="superscript"/>
        <sz val="14"/>
        <color theme="1"/>
        <rFont val="Calibri"/>
        <family val="2"/>
        <scheme val="minor"/>
      </rPr>
      <t>+2</t>
    </r>
    <r>
      <rPr>
        <b/>
        <sz val="14"/>
        <color theme="1"/>
        <rFont val="Calibri"/>
        <family val="2"/>
        <scheme val="minor"/>
      </rPr>
      <t xml:space="preserve"> +Cl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+8H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O</t>
    </r>
  </si>
  <si>
    <r>
      <t>E</t>
    </r>
    <r>
      <rPr>
        <b/>
        <vertAlign val="superscript"/>
        <sz val="14"/>
        <color theme="1"/>
        <rFont val="SchoolHouse Cursive B"/>
      </rPr>
      <t>0</t>
    </r>
    <r>
      <rPr>
        <b/>
        <sz val="14"/>
        <color theme="1"/>
        <rFont val="SchoolHouse Cursive B"/>
      </rPr>
      <t>=</t>
    </r>
  </si>
  <si>
    <r>
      <t>pQ</t>
    </r>
    <r>
      <rPr>
        <vertAlign val="subscript"/>
        <sz val="14"/>
        <color theme="1"/>
        <rFont val="Calibri"/>
        <family val="2"/>
        <scheme val="minor"/>
      </rPr>
      <t>critical</t>
    </r>
    <r>
      <rPr>
        <sz val="14"/>
        <color theme="1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</si>
</sst>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SchoolHouse Cursive B"/>
    </font>
    <font>
      <b/>
      <vertAlign val="superscript"/>
      <sz val="20"/>
      <color theme="1"/>
      <name val="SchoolHouse Cursive B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SchoolHouse Cursive B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quotePrefix="1"/>
    <xf numFmtId="11" fontId="0" fillId="0" borderId="0" xfId="0" quotePrefix="1" applyNumberFormat="1"/>
    <xf numFmtId="11" fontId="0" fillId="0" borderId="0" xfId="0" applyNumberFormat="1"/>
    <xf numFmtId="0" fontId="0" fillId="5" borderId="0" xfId="0" applyFill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2" borderId="0" xfId="0" applyFont="1" applyFill="1"/>
    <xf numFmtId="0" fontId="9" fillId="2" borderId="0" xfId="0" applyFont="1" applyFill="1"/>
    <xf numFmtId="0" fontId="6" fillId="0" borderId="0" xfId="0" applyFont="1"/>
    <xf numFmtId="0" fontId="10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3" borderId="0" xfId="0" applyFont="1" applyFill="1"/>
    <xf numFmtId="0" fontId="6" fillId="4" borderId="0" xfId="0" applyFont="1" applyFill="1"/>
    <xf numFmtId="0" fontId="9" fillId="4" borderId="0" xfId="0" applyFont="1" applyFill="1"/>
    <xf numFmtId="0" fontId="6" fillId="0" borderId="0" xfId="0" quotePrefix="1" applyFont="1"/>
    <xf numFmtId="0" fontId="6" fillId="0" borderId="0" xfId="0" applyFont="1" applyAlignment="1">
      <alignment horizontal="center"/>
    </xf>
    <xf numFmtId="11" fontId="6" fillId="0" borderId="0" xfId="0" quotePrefix="1" applyNumberFormat="1" applyFont="1"/>
    <xf numFmtId="11" fontId="6" fillId="0" borderId="0" xfId="0" applyNumberFormat="1" applyFont="1"/>
    <xf numFmtId="0" fontId="15" fillId="0" borderId="0" xfId="0" applyFont="1"/>
    <xf numFmtId="0" fontId="15" fillId="0" borderId="0" xfId="0" quotePrefix="1" applyFont="1"/>
    <xf numFmtId="11" fontId="15" fillId="0" borderId="0" xfId="0" applyNumberFormat="1" applyFont="1"/>
    <xf numFmtId="0" fontId="16" fillId="0" borderId="0" xfId="0" applyFont="1"/>
    <xf numFmtId="0" fontId="17" fillId="2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0" fontId="15" fillId="2" borderId="0" xfId="0" applyFont="1" applyFill="1"/>
    <xf numFmtId="0" fontId="18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</a:t>
            </a:r>
            <a:r>
              <a:rPr lang="en-US" baseline="0"/>
              <a:t> Drop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84514435695537"/>
          <c:y val="2.5428331875182269E-2"/>
          <c:w val="0.80255774278215219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'No Buffer'!$B$16:$B$115</c:f>
              <c:numCache>
                <c:formatCode>General</c:formatCode>
                <c:ptCount val="100"/>
                <c:pt idx="0">
                  <c:v>1</c:v>
                </c:pt>
                <c:pt idx="1">
                  <c:v>0.99875000000000003</c:v>
                </c:pt>
                <c:pt idx="2">
                  <c:v>0.99750000000000005</c:v>
                </c:pt>
                <c:pt idx="3">
                  <c:v>0.99625000000000008</c:v>
                </c:pt>
                <c:pt idx="4">
                  <c:v>0.99500000000000011</c:v>
                </c:pt>
                <c:pt idx="5">
                  <c:v>0.99375000000000013</c:v>
                </c:pt>
                <c:pt idx="6">
                  <c:v>0.99250000000000016</c:v>
                </c:pt>
                <c:pt idx="7">
                  <c:v>0.99125000000000019</c:v>
                </c:pt>
                <c:pt idx="8">
                  <c:v>0.99000000000000021</c:v>
                </c:pt>
                <c:pt idx="9">
                  <c:v>0.98875000000000024</c:v>
                </c:pt>
                <c:pt idx="10">
                  <c:v>0.98750000000000027</c:v>
                </c:pt>
                <c:pt idx="11">
                  <c:v>0.98625000000000029</c:v>
                </c:pt>
                <c:pt idx="12">
                  <c:v>0.98500000000000032</c:v>
                </c:pt>
                <c:pt idx="13">
                  <c:v>0.98375000000000035</c:v>
                </c:pt>
                <c:pt idx="14">
                  <c:v>0.98250000000000037</c:v>
                </c:pt>
                <c:pt idx="15">
                  <c:v>0.9812500000000004</c:v>
                </c:pt>
                <c:pt idx="16">
                  <c:v>0.98000000000000043</c:v>
                </c:pt>
                <c:pt idx="17">
                  <c:v>0.97875000000000045</c:v>
                </c:pt>
                <c:pt idx="18">
                  <c:v>0.97750000000000048</c:v>
                </c:pt>
                <c:pt idx="19">
                  <c:v>0.97625000000000051</c:v>
                </c:pt>
                <c:pt idx="20">
                  <c:v>0.97500000000000053</c:v>
                </c:pt>
                <c:pt idx="21">
                  <c:v>0.97375000000000056</c:v>
                </c:pt>
                <c:pt idx="22">
                  <c:v>0.97250000000000059</c:v>
                </c:pt>
                <c:pt idx="23">
                  <c:v>0.97125000000000061</c:v>
                </c:pt>
                <c:pt idx="24">
                  <c:v>0.97000000000000064</c:v>
                </c:pt>
                <c:pt idx="25">
                  <c:v>0.96875000000000067</c:v>
                </c:pt>
                <c:pt idx="26">
                  <c:v>0.96750000000000069</c:v>
                </c:pt>
                <c:pt idx="27">
                  <c:v>0.96625000000000072</c:v>
                </c:pt>
                <c:pt idx="28">
                  <c:v>0.96500000000000075</c:v>
                </c:pt>
                <c:pt idx="29">
                  <c:v>0.96375000000000077</c:v>
                </c:pt>
                <c:pt idx="30">
                  <c:v>0.9625000000000008</c:v>
                </c:pt>
                <c:pt idx="31">
                  <c:v>0.96125000000000083</c:v>
                </c:pt>
                <c:pt idx="32">
                  <c:v>0.96000000000000085</c:v>
                </c:pt>
                <c:pt idx="33">
                  <c:v>0.95875000000000088</c:v>
                </c:pt>
                <c:pt idx="34">
                  <c:v>0.95750000000000091</c:v>
                </c:pt>
                <c:pt idx="35">
                  <c:v>0.95625000000000093</c:v>
                </c:pt>
                <c:pt idx="36">
                  <c:v>0.95500000000000096</c:v>
                </c:pt>
                <c:pt idx="37">
                  <c:v>0.95375000000000099</c:v>
                </c:pt>
                <c:pt idx="38">
                  <c:v>0.95250000000000101</c:v>
                </c:pt>
                <c:pt idx="39">
                  <c:v>0.95125000000000104</c:v>
                </c:pt>
                <c:pt idx="40">
                  <c:v>0.95000000000000107</c:v>
                </c:pt>
                <c:pt idx="41">
                  <c:v>0.94875000000000109</c:v>
                </c:pt>
                <c:pt idx="42">
                  <c:v>0.94750000000000112</c:v>
                </c:pt>
                <c:pt idx="43">
                  <c:v>0.94625000000000115</c:v>
                </c:pt>
                <c:pt idx="44">
                  <c:v>0.94500000000000117</c:v>
                </c:pt>
                <c:pt idx="45">
                  <c:v>0.9437500000000012</c:v>
                </c:pt>
                <c:pt idx="46">
                  <c:v>0.94250000000000123</c:v>
                </c:pt>
                <c:pt idx="47">
                  <c:v>0.94125000000000125</c:v>
                </c:pt>
                <c:pt idx="48">
                  <c:v>0.94000000000000128</c:v>
                </c:pt>
                <c:pt idx="49">
                  <c:v>0.93875000000000131</c:v>
                </c:pt>
                <c:pt idx="50">
                  <c:v>0.93750000000000133</c:v>
                </c:pt>
                <c:pt idx="51">
                  <c:v>0.93625000000000136</c:v>
                </c:pt>
                <c:pt idx="52">
                  <c:v>0.93500000000000139</c:v>
                </c:pt>
                <c:pt idx="53">
                  <c:v>0.93375000000000141</c:v>
                </c:pt>
                <c:pt idx="54">
                  <c:v>0.93250000000000144</c:v>
                </c:pt>
                <c:pt idx="55">
                  <c:v>0.93125000000000147</c:v>
                </c:pt>
                <c:pt idx="56">
                  <c:v>0.93000000000000149</c:v>
                </c:pt>
                <c:pt idx="57">
                  <c:v>0.92875000000000152</c:v>
                </c:pt>
                <c:pt idx="58">
                  <c:v>0.92750000000000155</c:v>
                </c:pt>
                <c:pt idx="59">
                  <c:v>0.92625000000000157</c:v>
                </c:pt>
                <c:pt idx="60">
                  <c:v>0.9250000000000016</c:v>
                </c:pt>
                <c:pt idx="61">
                  <c:v>0.92375000000000163</c:v>
                </c:pt>
                <c:pt idx="62">
                  <c:v>0.92250000000000165</c:v>
                </c:pt>
                <c:pt idx="63">
                  <c:v>0.92125000000000168</c:v>
                </c:pt>
                <c:pt idx="64">
                  <c:v>0.92000000000000171</c:v>
                </c:pt>
                <c:pt idx="65">
                  <c:v>0.91875000000000173</c:v>
                </c:pt>
                <c:pt idx="66">
                  <c:v>0.91750000000000176</c:v>
                </c:pt>
                <c:pt idx="67">
                  <c:v>0.91625000000000179</c:v>
                </c:pt>
                <c:pt idx="68">
                  <c:v>0.91500000000000181</c:v>
                </c:pt>
                <c:pt idx="69">
                  <c:v>0.91375000000000184</c:v>
                </c:pt>
                <c:pt idx="70">
                  <c:v>0.91250000000000187</c:v>
                </c:pt>
                <c:pt idx="71">
                  <c:v>0.91125000000000189</c:v>
                </c:pt>
                <c:pt idx="72">
                  <c:v>0.91000000000000192</c:v>
                </c:pt>
                <c:pt idx="73">
                  <c:v>0.90875000000000195</c:v>
                </c:pt>
                <c:pt idx="74">
                  <c:v>0.90750000000000197</c:v>
                </c:pt>
                <c:pt idx="75">
                  <c:v>0.906250000000002</c:v>
                </c:pt>
                <c:pt idx="76">
                  <c:v>0.90500000000000203</c:v>
                </c:pt>
                <c:pt idx="77">
                  <c:v>0.90375000000000205</c:v>
                </c:pt>
                <c:pt idx="78">
                  <c:v>0.90250000000000208</c:v>
                </c:pt>
                <c:pt idx="79">
                  <c:v>0.9012500000000021</c:v>
                </c:pt>
                <c:pt idx="80">
                  <c:v>0.90000000000000213</c:v>
                </c:pt>
                <c:pt idx="81">
                  <c:v>0.89875000000000216</c:v>
                </c:pt>
                <c:pt idx="82">
                  <c:v>0.89750000000000218</c:v>
                </c:pt>
                <c:pt idx="83">
                  <c:v>0.89625000000000221</c:v>
                </c:pt>
                <c:pt idx="84">
                  <c:v>0.89500000000000224</c:v>
                </c:pt>
                <c:pt idx="85">
                  <c:v>0.89375000000000226</c:v>
                </c:pt>
                <c:pt idx="86">
                  <c:v>0.89250000000000229</c:v>
                </c:pt>
                <c:pt idx="87">
                  <c:v>0.89125000000000232</c:v>
                </c:pt>
                <c:pt idx="88">
                  <c:v>0.89000000000000234</c:v>
                </c:pt>
                <c:pt idx="89">
                  <c:v>0.88875000000000237</c:v>
                </c:pt>
                <c:pt idx="90">
                  <c:v>0.8875000000000024</c:v>
                </c:pt>
                <c:pt idx="91">
                  <c:v>0.88625000000000242</c:v>
                </c:pt>
                <c:pt idx="92">
                  <c:v>0.88500000000000245</c:v>
                </c:pt>
                <c:pt idx="93">
                  <c:v>0.88375000000000248</c:v>
                </c:pt>
                <c:pt idx="94">
                  <c:v>0.8825000000000025</c:v>
                </c:pt>
                <c:pt idx="95">
                  <c:v>0.88125000000000253</c:v>
                </c:pt>
                <c:pt idx="96">
                  <c:v>0.88000000000000256</c:v>
                </c:pt>
                <c:pt idx="97">
                  <c:v>0.87875000000000258</c:v>
                </c:pt>
                <c:pt idx="98">
                  <c:v>0.87750000000000261</c:v>
                </c:pt>
                <c:pt idx="99">
                  <c:v>0.87625000000000264</c:v>
                </c:pt>
              </c:numCache>
            </c:numRef>
          </c:xVal>
          <c:yVal>
            <c:numRef>
              <c:f>'No Buffer'!$J$16:$J$115</c:f>
              <c:numCache>
                <c:formatCode>0.00E+00</c:formatCode>
                <c:ptCount val="100"/>
                <c:pt idx="0">
                  <c:v>0.1854599999999999</c:v>
                </c:pt>
                <c:pt idx="1">
                  <c:v>0.18238763558074234</c:v>
                </c:pt>
                <c:pt idx="2">
                  <c:v>0.18013183374696798</c:v>
                </c:pt>
                <c:pt idx="3">
                  <c:v>0.1782829280118107</c:v>
                </c:pt>
                <c:pt idx="4">
                  <c:v>0.17667712511419925</c:v>
                </c:pt>
                <c:pt idx="5">
                  <c:v>0.17523216119437529</c:v>
                </c:pt>
                <c:pt idx="6">
                  <c:v>0.17390078968953482</c:v>
                </c:pt>
                <c:pt idx="7">
                  <c:v>0.17265333213075831</c:v>
                </c:pt>
                <c:pt idx="8">
                  <c:v>0.17146990224697489</c:v>
                </c:pt>
                <c:pt idx="9">
                  <c:v>0.17033650592420491</c:v>
                </c:pt>
                <c:pt idx="10">
                  <c:v>0.16924290746294718</c:v>
                </c:pt>
                <c:pt idx="11">
                  <c:v>0.16818138139993713</c:v>
                </c:pt>
                <c:pt idx="12">
                  <c:v>0.16714594242593553</c:v>
                </c:pt>
                <c:pt idx="13">
                  <c:v>0.16613184916612889</c:v>
                </c:pt>
                <c:pt idx="14">
                  <c:v>0.16513527264187108</c:v>
                </c:pt>
                <c:pt idx="15">
                  <c:v>0.164153067863509</c:v>
                </c:pt>
                <c:pt idx="16">
                  <c:v>0.16318261227399061</c:v>
                </c:pt>
                <c:pt idx="17">
                  <c:v>0.16222168882991883</c:v>
                </c:pt>
                <c:pt idx="18">
                  <c:v>0.16126839966595977</c:v>
                </c:pt>
                <c:pt idx="19">
                  <c:v>0.16032110119254739</c:v>
                </c:pt>
                <c:pt idx="20">
                  <c:v>0.15937835451752255</c:v>
                </c:pt>
                <c:pt idx="21">
                  <c:v>0.1584388870201916</c:v>
                </c:pt>
                <c:pt idx="22">
                  <c:v>0.1575015621718194</c:v>
                </c:pt>
                <c:pt idx="23">
                  <c:v>0.15656535554130141</c:v>
                </c:pt>
                <c:pt idx="24">
                  <c:v>0.15562933549982022</c:v>
                </c:pt>
                <c:pt idx="25">
                  <c:v>0.15469264753680242</c:v>
                </c:pt>
                <c:pt idx="26">
                  <c:v>0.15375450138016516</c:v>
                </c:pt>
                <c:pt idx="27">
                  <c:v>0.15281416031445741</c:v>
                </c:pt>
                <c:pt idx="28">
                  <c:v>0.15187093223584125</c:v>
                </c:pt>
                <c:pt idx="29">
                  <c:v>0.15092416208946449</c:v>
                </c:pt>
                <c:pt idx="30">
                  <c:v>0.14997322541385441</c:v>
                </c:pt>
                <c:pt idx="31">
                  <c:v>0.14901752277623337</c:v>
                </c:pt>
                <c:pt idx="32">
                  <c:v>0.14805647492749827</c:v>
                </c:pt>
                <c:pt idx="33">
                  <c:v>0.14708951853981655</c:v>
                </c:pt>
                <c:pt idx="34">
                  <c:v>0.14611610241608808</c:v>
                </c:pt>
                <c:pt idx="35">
                  <c:v>0.14513568408086142</c:v>
                </c:pt>
                <c:pt idx="36">
                  <c:v>0.14414772667810719</c:v>
                </c:pt>
                <c:pt idx="37">
                  <c:v>0.14315169611358866</c:v>
                </c:pt>
                <c:pt idx="38">
                  <c:v>0.14214705838921005</c:v>
                </c:pt>
                <c:pt idx="39">
                  <c:v>0.14113327708424908</c:v>
                </c:pt>
                <c:pt idx="40">
                  <c:v>0.14010981094422584</c:v>
                </c:pt>
                <c:pt idx="41">
                  <c:v>0.1390761115426532</c:v>
                </c:pt>
                <c:pt idx="42">
                  <c:v>0.13803162098430258</c:v>
                </c:pt>
                <c:pt idx="43">
                  <c:v>0.13697576962108532</c:v>
                </c:pt>
                <c:pt idx="44">
                  <c:v>0.13590797375333086</c:v>
                </c:pt>
                <c:pt idx="45">
                  <c:v>0.13482763329023836</c:v>
                </c:pt>
                <c:pt idx="46">
                  <c:v>0.13373412934365295</c:v>
                </c:pt>
                <c:pt idx="47">
                  <c:v>0.13262682172911572</c:v>
                </c:pt>
                <c:pt idx="48">
                  <c:v>0.13150504634737645</c:v>
                </c:pt>
                <c:pt idx="49">
                  <c:v>0.13036811241823817</c:v>
                </c:pt>
                <c:pt idx="50">
                  <c:v>0.12921529953670433</c:v>
                </c:pt>
                <c:pt idx="51">
                  <c:v>0.12804585451888062</c:v>
                </c:pt>
                <c:pt idx="52">
                  <c:v>0.12685898800188666</c:v>
                </c:pt>
                <c:pt idx="53">
                  <c:v>0.12565387075806839</c:v>
                </c:pt>
                <c:pt idx="54">
                  <c:v>0.12442962967896762</c:v>
                </c:pt>
                <c:pt idx="55">
                  <c:v>0.12318534337865232</c:v>
                </c:pt>
                <c:pt idx="56">
                  <c:v>0.12192003735896474</c:v>
                </c:pt>
                <c:pt idx="57">
                  <c:v>0.12063267867078056</c:v>
                </c:pt>
                <c:pt idx="58">
                  <c:v>0.11932216999520631</c:v>
                </c:pt>
                <c:pt idx="59">
                  <c:v>0.11798734305642554</c:v>
                </c:pt>
                <c:pt idx="60">
                  <c:v>0.11662695126319178</c:v>
                </c:pt>
                <c:pt idx="61">
                  <c:v>0.11523966145820355</c:v>
                </c:pt>
                <c:pt idx="62">
                  <c:v>0.11382404463307913</c:v>
                </c:pt>
                <c:pt idx="63">
                  <c:v>0.11237856544048523</c:v>
                </c:pt>
                <c:pt idx="64">
                  <c:v>0.11090157030302514</c:v>
                </c:pt>
                <c:pt idx="65">
                  <c:v>0.1093912738792982</c:v>
                </c:pt>
                <c:pt idx="66">
                  <c:v>0.10784574359921867</c:v>
                </c:pt>
                <c:pt idx="67">
                  <c:v>0.10626288192077796</c:v>
                </c:pt>
                <c:pt idx="68">
                  <c:v>0.10464040588574898</c:v>
                </c:pt>
                <c:pt idx="69">
                  <c:v>0.10297582345813805</c:v>
                </c:pt>
                <c:pt idx="70">
                  <c:v>0.10126640601088333</c:v>
                </c:pt>
                <c:pt idx="71">
                  <c:v>9.950915617586599E-2</c:v>
                </c:pt>
                <c:pt idx="72">
                  <c:v>9.7700770079589078E-2</c:v>
                </c:pt>
                <c:pt idx="73">
                  <c:v>9.583759273804407E-2</c:v>
                </c:pt>
                <c:pt idx="74">
                  <c:v>9.3915565060249243E-2</c:v>
                </c:pt>
                <c:pt idx="75">
                  <c:v>9.1930160484137338E-2</c:v>
                </c:pt>
                <c:pt idx="76">
                  <c:v>8.9876308703468147E-2</c:v>
                </c:pt>
                <c:pt idx="77">
                  <c:v>8.7748303186868076E-2</c:v>
                </c:pt>
                <c:pt idx="78">
                  <c:v>8.5539688162822342E-2</c:v>
                </c:pt>
                <c:pt idx="79">
                  <c:v>8.3243119334398055E-2</c:v>
                </c:pt>
                <c:pt idx="80">
                  <c:v>8.0850190626339843E-2</c:v>
                </c:pt>
                <c:pt idx="81">
                  <c:v>7.8351216500146315E-2</c:v>
                </c:pt>
                <c:pt idx="82">
                  <c:v>7.5734955406973781E-2</c:v>
                </c:pt>
                <c:pt idx="83">
                  <c:v>7.2988254165878341E-2</c:v>
                </c:pt>
                <c:pt idx="84">
                  <c:v>7.009558446271684E-2</c:v>
                </c:pt>
                <c:pt idx="85">
                  <c:v>6.7038429626981338E-2</c:v>
                </c:pt>
                <c:pt idx="86">
                  <c:v>6.3794459591905453E-2</c:v>
                </c:pt>
                <c:pt idx="87">
                  <c:v>6.0336399651180428E-2</c:v>
                </c:pt>
                <c:pt idx="88">
                  <c:v>5.6630445589715556E-2</c:v>
                </c:pt>
                <c:pt idx="89">
                  <c:v>5.263398767572787E-2</c:v>
                </c:pt>
                <c:pt idx="90">
                  <c:v>4.8292246921730883E-2</c:v>
                </c:pt>
                <c:pt idx="91">
                  <c:v>4.3533133166220525E-2</c:v>
                </c:pt>
                <c:pt idx="92">
                  <c:v>3.8259062058488169E-2</c:v>
                </c:pt>
                <c:pt idx="93">
                  <c:v>3.2333279315959834E-2</c:v>
                </c:pt>
                <c:pt idx="94">
                  <c:v>2.5555571680313235E-2</c:v>
                </c:pt>
                <c:pt idx="95">
                  <c:v>1.7615632289996436E-2</c:v>
                </c:pt>
                <c:pt idx="96">
                  <c:v>7.993724802441704E-3</c:v>
                </c:pt>
                <c:pt idx="97">
                  <c:v>-4.284317300090712E-3</c:v>
                </c:pt>
                <c:pt idx="98">
                  <c:v>-2.1405291901679335E-2</c:v>
                </c:pt>
                <c:pt idx="99">
                  <c:v>-5.0346644336827007E-2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5-AC49-91E3-6DD5A421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001455"/>
        <c:axId val="2108512175"/>
      </c:scatterChart>
      <c:valAx>
        <c:axId val="2108001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512175"/>
        <c:crosses val="autoZero"/>
        <c:crossBetween val="midCat"/>
      </c:valAx>
      <c:valAx>
        <c:axId val="210851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001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With</a:t>
            </a:r>
            <a:r>
              <a:rPr lang="en-US" baseline="0"/>
              <a:t> Buffer</a:t>
            </a:r>
            <a:endParaRPr lang="en-US"/>
          </a:p>
        </c:rich>
      </c:tx>
      <c:layout>
        <c:manualLayout>
          <c:xMode val="edge"/>
          <c:yMode val="edge"/>
          <c:x val="0.3554930008748906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Buffer!$B$16:$B$115</c:f>
              <c:numCache>
                <c:formatCode>General</c:formatCode>
                <c:ptCount val="100"/>
                <c:pt idx="0">
                  <c:v>1</c:v>
                </c:pt>
                <c:pt idx="1">
                  <c:v>0.998</c:v>
                </c:pt>
                <c:pt idx="2">
                  <c:v>0.996</c:v>
                </c:pt>
                <c:pt idx="3">
                  <c:v>0.99399999999999999</c:v>
                </c:pt>
                <c:pt idx="4">
                  <c:v>0.99199999999999999</c:v>
                </c:pt>
                <c:pt idx="5">
                  <c:v>0.99</c:v>
                </c:pt>
                <c:pt idx="6">
                  <c:v>0.98799999999999999</c:v>
                </c:pt>
                <c:pt idx="7">
                  <c:v>0.98599999999999999</c:v>
                </c:pt>
                <c:pt idx="8">
                  <c:v>0.98399999999999999</c:v>
                </c:pt>
                <c:pt idx="9">
                  <c:v>0.98199999999999998</c:v>
                </c:pt>
                <c:pt idx="10">
                  <c:v>0.98</c:v>
                </c:pt>
                <c:pt idx="11">
                  <c:v>0.97799999999999998</c:v>
                </c:pt>
                <c:pt idx="12">
                  <c:v>0.97599999999999998</c:v>
                </c:pt>
                <c:pt idx="13">
                  <c:v>0.97399999999999998</c:v>
                </c:pt>
                <c:pt idx="14">
                  <c:v>0.97199999999999998</c:v>
                </c:pt>
                <c:pt idx="15">
                  <c:v>0.97</c:v>
                </c:pt>
                <c:pt idx="16">
                  <c:v>0.96799999999999997</c:v>
                </c:pt>
                <c:pt idx="17">
                  <c:v>0.96599999999999997</c:v>
                </c:pt>
                <c:pt idx="18">
                  <c:v>0.96399999999999997</c:v>
                </c:pt>
                <c:pt idx="19">
                  <c:v>0.96199999999999997</c:v>
                </c:pt>
                <c:pt idx="20">
                  <c:v>0.96</c:v>
                </c:pt>
                <c:pt idx="21">
                  <c:v>0.95799999999999996</c:v>
                </c:pt>
                <c:pt idx="22">
                  <c:v>0.95599999999999996</c:v>
                </c:pt>
                <c:pt idx="23">
                  <c:v>0.95399999999999996</c:v>
                </c:pt>
                <c:pt idx="24">
                  <c:v>0.95199999999999996</c:v>
                </c:pt>
                <c:pt idx="25">
                  <c:v>0.95</c:v>
                </c:pt>
                <c:pt idx="26">
                  <c:v>0.94799999999999995</c:v>
                </c:pt>
                <c:pt idx="27">
                  <c:v>0.94599999999999995</c:v>
                </c:pt>
                <c:pt idx="28">
                  <c:v>0.94399999999999995</c:v>
                </c:pt>
                <c:pt idx="29">
                  <c:v>0.94199999999999995</c:v>
                </c:pt>
                <c:pt idx="30">
                  <c:v>0.94</c:v>
                </c:pt>
                <c:pt idx="31">
                  <c:v>0.93799999999999994</c:v>
                </c:pt>
                <c:pt idx="32">
                  <c:v>0.93599999999999994</c:v>
                </c:pt>
                <c:pt idx="33">
                  <c:v>0.93399999999999994</c:v>
                </c:pt>
                <c:pt idx="34">
                  <c:v>0.93199999999999994</c:v>
                </c:pt>
                <c:pt idx="35">
                  <c:v>0.92999999999999994</c:v>
                </c:pt>
                <c:pt idx="36">
                  <c:v>0.92799999999999994</c:v>
                </c:pt>
                <c:pt idx="37">
                  <c:v>0.92599999999999993</c:v>
                </c:pt>
                <c:pt idx="38">
                  <c:v>0.92399999999999993</c:v>
                </c:pt>
                <c:pt idx="39">
                  <c:v>0.92199999999999993</c:v>
                </c:pt>
                <c:pt idx="40">
                  <c:v>0.91999999999999993</c:v>
                </c:pt>
                <c:pt idx="41">
                  <c:v>0.91799999999999993</c:v>
                </c:pt>
                <c:pt idx="42">
                  <c:v>0.91599999999999993</c:v>
                </c:pt>
                <c:pt idx="43">
                  <c:v>0.91399999999999992</c:v>
                </c:pt>
                <c:pt idx="44">
                  <c:v>0.91199999999999992</c:v>
                </c:pt>
                <c:pt idx="45">
                  <c:v>0.90999999999999992</c:v>
                </c:pt>
                <c:pt idx="46">
                  <c:v>0.90799999999999992</c:v>
                </c:pt>
                <c:pt idx="47">
                  <c:v>0.90599999999999992</c:v>
                </c:pt>
                <c:pt idx="48">
                  <c:v>0.90399999999999991</c:v>
                </c:pt>
                <c:pt idx="49">
                  <c:v>0.90199999999999991</c:v>
                </c:pt>
                <c:pt idx="50">
                  <c:v>0.89999999999999991</c:v>
                </c:pt>
                <c:pt idx="51">
                  <c:v>0.89799999999999991</c:v>
                </c:pt>
                <c:pt idx="52">
                  <c:v>0.89599999999999991</c:v>
                </c:pt>
                <c:pt idx="53">
                  <c:v>0.89399999999999991</c:v>
                </c:pt>
                <c:pt idx="54">
                  <c:v>0.8919999999999999</c:v>
                </c:pt>
                <c:pt idx="55">
                  <c:v>0.8899999999999999</c:v>
                </c:pt>
                <c:pt idx="56">
                  <c:v>0.8879999999999999</c:v>
                </c:pt>
                <c:pt idx="57">
                  <c:v>0.8859999999999999</c:v>
                </c:pt>
                <c:pt idx="58">
                  <c:v>0.8839999999999999</c:v>
                </c:pt>
                <c:pt idx="59">
                  <c:v>0.8819999999999999</c:v>
                </c:pt>
                <c:pt idx="60">
                  <c:v>0.87999999999999989</c:v>
                </c:pt>
                <c:pt idx="61">
                  <c:v>0.87799999999999989</c:v>
                </c:pt>
                <c:pt idx="62">
                  <c:v>0.87599999999999989</c:v>
                </c:pt>
                <c:pt idx="63">
                  <c:v>0.87399999999999989</c:v>
                </c:pt>
                <c:pt idx="64">
                  <c:v>0.87199999999999989</c:v>
                </c:pt>
                <c:pt idx="65">
                  <c:v>0.86999999999999988</c:v>
                </c:pt>
                <c:pt idx="66">
                  <c:v>0.86799999999999988</c:v>
                </c:pt>
                <c:pt idx="67">
                  <c:v>0.86599999999999988</c:v>
                </c:pt>
                <c:pt idx="68">
                  <c:v>0.86399999999999988</c:v>
                </c:pt>
                <c:pt idx="69">
                  <c:v>0.86199999999999988</c:v>
                </c:pt>
                <c:pt idx="70">
                  <c:v>0.85999999999999988</c:v>
                </c:pt>
                <c:pt idx="71">
                  <c:v>0.85799999999999987</c:v>
                </c:pt>
                <c:pt idx="72">
                  <c:v>0.85599999999999987</c:v>
                </c:pt>
                <c:pt idx="73">
                  <c:v>0.85399999999999987</c:v>
                </c:pt>
                <c:pt idx="74">
                  <c:v>0.85199999999999987</c:v>
                </c:pt>
                <c:pt idx="75">
                  <c:v>0.84999999999999987</c:v>
                </c:pt>
                <c:pt idx="76">
                  <c:v>0.84799999999999986</c:v>
                </c:pt>
                <c:pt idx="77">
                  <c:v>0.84599999999999986</c:v>
                </c:pt>
                <c:pt idx="78">
                  <c:v>0.84399999999999986</c:v>
                </c:pt>
                <c:pt idx="79">
                  <c:v>0.84199999999999986</c:v>
                </c:pt>
                <c:pt idx="80">
                  <c:v>0.83999999999999986</c:v>
                </c:pt>
                <c:pt idx="81">
                  <c:v>0.83799999999999986</c:v>
                </c:pt>
                <c:pt idx="82">
                  <c:v>0.83599999999999985</c:v>
                </c:pt>
                <c:pt idx="83">
                  <c:v>0.83399999999999985</c:v>
                </c:pt>
                <c:pt idx="84">
                  <c:v>0.83199999999999985</c:v>
                </c:pt>
                <c:pt idx="85">
                  <c:v>0.82999999999999985</c:v>
                </c:pt>
                <c:pt idx="86">
                  <c:v>0.82799999999999985</c:v>
                </c:pt>
                <c:pt idx="87">
                  <c:v>0.82599999999999985</c:v>
                </c:pt>
                <c:pt idx="88">
                  <c:v>0.82399999999999984</c:v>
                </c:pt>
                <c:pt idx="89">
                  <c:v>0.82199999999999984</c:v>
                </c:pt>
                <c:pt idx="90">
                  <c:v>0.81999999999999984</c:v>
                </c:pt>
                <c:pt idx="91">
                  <c:v>0.81799999999999984</c:v>
                </c:pt>
                <c:pt idx="92">
                  <c:v>0.81599999999999984</c:v>
                </c:pt>
                <c:pt idx="93">
                  <c:v>0.81399999999999983</c:v>
                </c:pt>
                <c:pt idx="94">
                  <c:v>0.81199999999999983</c:v>
                </c:pt>
                <c:pt idx="95">
                  <c:v>0.80999999999999983</c:v>
                </c:pt>
                <c:pt idx="96">
                  <c:v>0.80799999999999983</c:v>
                </c:pt>
                <c:pt idx="97">
                  <c:v>0.80599999999999983</c:v>
                </c:pt>
                <c:pt idx="98">
                  <c:v>0.80399999999999983</c:v>
                </c:pt>
                <c:pt idx="99">
                  <c:v>0.80199999999999982</c:v>
                </c:pt>
              </c:numCache>
            </c:numRef>
          </c:xVal>
          <c:yVal>
            <c:numRef>
              <c:f>Buffer!$J$16:$J$115</c:f>
              <c:numCache>
                <c:formatCode>0.00E+00</c:formatCode>
                <c:ptCount val="100"/>
                <c:pt idx="0">
                  <c:v>0.1854599999999999</c:v>
                </c:pt>
                <c:pt idx="1">
                  <c:v>0.17955218976794543</c:v>
                </c:pt>
                <c:pt idx="2">
                  <c:v>0.17665906100234274</c:v>
                </c:pt>
                <c:pt idx="3">
                  <c:v>0.1746582577257427</c:v>
                </c:pt>
                <c:pt idx="4">
                  <c:v>0.17309185137592797</c:v>
                </c:pt>
                <c:pt idx="5">
                  <c:v>0.17178261153414365</c:v>
                </c:pt>
                <c:pt idx="6">
                  <c:v>0.17064307280850105</c:v>
                </c:pt>
                <c:pt idx="7">
                  <c:v>0.16962356871210443</c:v>
                </c:pt>
                <c:pt idx="8">
                  <c:v>0.16869315640888949</c:v>
                </c:pt>
                <c:pt idx="9">
                  <c:v>0.16783123650855586</c:v>
                </c:pt>
                <c:pt idx="10">
                  <c:v>0.16702339245879438</c:v>
                </c:pt>
                <c:pt idx="11">
                  <c:v>0.16625913163457576</c:v>
                </c:pt>
                <c:pt idx="12">
                  <c:v>0.1655305718663917</c:v>
                </c:pt>
                <c:pt idx="13">
                  <c:v>0.16483163500770626</c:v>
                </c:pt>
                <c:pt idx="14">
                  <c:v>0.16415752938475767</c:v>
                </c:pt>
                <c:pt idx="15">
                  <c:v>0.16350440518762052</c:v>
                </c:pt>
                <c:pt idx="16">
                  <c:v>0.1628691177602857</c:v>
                </c:pt>
                <c:pt idx="17">
                  <c:v>0.16224906060943675</c:v>
                </c:pt>
                <c:pt idx="18">
                  <c:v>0.16164204483813713</c:v>
                </c:pt>
                <c:pt idx="19">
                  <c:v>0.16104621031216182</c:v>
                </c:pt>
                <c:pt idx="20">
                  <c:v>0.16045995901932419</c:v>
                </c:pt>
                <c:pt idx="21">
                  <c:v>0.15988190426762267</c:v>
                </c:pt>
                <c:pt idx="22">
                  <c:v>0.15931083139288624</c:v>
                </c:pt>
                <c:pt idx="23">
                  <c:v>0.15874566696589582</c:v>
                </c:pt>
                <c:pt idx="24">
                  <c:v>0.15818545436776213</c:v>
                </c:pt>
                <c:pt idx="25">
                  <c:v>0.15762933419948594</c:v>
                </c:pt>
                <c:pt idx="26">
                  <c:v>0.15707652840475522</c:v>
                </c:pt>
                <c:pt idx="27">
                  <c:v>0.15652632727556606</c:v>
                </c:pt>
                <c:pt idx="28">
                  <c:v>0.15597807871764219</c:v>
                </c:pt>
                <c:pt idx="29">
                  <c:v>0.15543117930269892</c:v>
                </c:pt>
                <c:pt idx="30">
                  <c:v>0.15488506674456365</c:v>
                </c:pt>
                <c:pt idx="31">
                  <c:v>0.15433921351767088</c:v>
                </c:pt>
                <c:pt idx="32">
                  <c:v>0.15379312139750431</c:v>
                </c:pt>
                <c:pt idx="33">
                  <c:v>0.15324631674873468</c:v>
                </c:pt>
                <c:pt idx="34">
                  <c:v>0.15269834642203403</c:v>
                </c:pt>
                <c:pt idx="35">
                  <c:v>0.15214877414764069</c:v>
                </c:pt>
                <c:pt idx="36">
                  <c:v>0.1515971773347308</c:v>
                </c:pt>
                <c:pt idx="37">
                  <c:v>0.15104314420199713</c:v>
                </c:pt>
                <c:pt idx="38">
                  <c:v>0.15048627117762961</c:v>
                </c:pt>
                <c:pt idx="39">
                  <c:v>0.14992616051693711</c:v>
                </c:pt>
                <c:pt idx="40">
                  <c:v>0.14936241809375206</c:v>
                </c:pt>
                <c:pt idx="41">
                  <c:v>0.1487946513279641</c:v>
                </c:pt>
                <c:pt idx="42">
                  <c:v>0.14822246721638055</c:v>
                </c:pt>
                <c:pt idx="43">
                  <c:v>0.14764547043786594</c:v>
                </c:pt>
                <c:pt idx="44">
                  <c:v>0.14706326150656535</c:v>
                </c:pt>
                <c:pt idx="45">
                  <c:v>0.1464754349491097</c:v>
                </c:pt>
                <c:pt idx="46">
                  <c:v>0.14588157748314903</c:v>
                </c:pt>
                <c:pt idx="47">
                  <c:v>0.14528126617543227</c:v>
                </c:pt>
                <c:pt idx="48">
                  <c:v>0.1446740665580083</c:v>
                </c:pt>
                <c:pt idx="49">
                  <c:v>0.14405953068099064</c:v>
                </c:pt>
                <c:pt idx="50">
                  <c:v>0.14343719507972058</c:v>
                </c:pt>
                <c:pt idx="51">
                  <c:v>0.14280657863307744</c:v>
                </c:pt>
                <c:pt idx="52">
                  <c:v>0.14216718028809675</c:v>
                </c:pt>
                <c:pt idx="53">
                  <c:v>0.14151847662392936</c:v>
                </c:pt>
                <c:pt idx="54">
                  <c:v>0.14085991922544852</c:v>
                </c:pt>
                <c:pt idx="55">
                  <c:v>0.14019093183340728</c:v>
                </c:pt>
                <c:pt idx="56">
                  <c:v>0.13951090723386259</c:v>
                </c:pt>
                <c:pt idx="57">
                  <c:v>0.13881920384447868</c:v>
                </c:pt>
                <c:pt idx="58">
                  <c:v>0.13811514194913069</c:v>
                </c:pt>
                <c:pt idx="59">
                  <c:v>0.13739799952473464</c:v>
                </c:pt>
                <c:pt idx="60">
                  <c:v>0.13666700759515701</c:v>
                </c:pt>
                <c:pt idx="61">
                  <c:v>0.13592134503606243</c:v>
                </c:pt>
                <c:pt idx="62">
                  <c:v>0.13516013274120484</c:v>
                </c:pt>
                <c:pt idx="63">
                  <c:v>0.13438242704439851</c:v>
                </c:pt>
                <c:pt idx="64">
                  <c:v>0.13358721227151238</c:v>
                </c:pt>
                <c:pt idx="65">
                  <c:v>0.13277339227240209</c:v>
                </c:pt>
                <c:pt idx="66">
                  <c:v>0.13193978075255233</c:v>
                </c:pt>
                <c:pt idx="67">
                  <c:v>0.13108509018681708</c:v>
                </c:pt>
                <c:pt idx="68">
                  <c:v>0.13020791905101808</c:v>
                </c:pt>
                <c:pt idx="69">
                  <c:v>0.12930673704865006</c:v>
                </c:pt>
                <c:pt idx="70">
                  <c:v>0.12837986793604428</c:v>
                </c:pt>
                <c:pt idx="71">
                  <c:v>0.12742546945536282</c:v>
                </c:pt>
                <c:pt idx="72">
                  <c:v>0.12644150976439156</c:v>
                </c:pt>
                <c:pt idx="73">
                  <c:v>0.1254257395966166</c:v>
                </c:pt>
                <c:pt idx="74">
                  <c:v>0.1243756591825845</c:v>
                </c:pt>
                <c:pt idx="75">
                  <c:v>0.12328847869745493</c:v>
                </c:pt>
                <c:pt idx="76">
                  <c:v>0.12216107064656609</c:v>
                </c:pt>
                <c:pt idx="77">
                  <c:v>0.12098991212738798</c:v>
                </c:pt>
                <c:pt idx="78">
                  <c:v>0.11977101426423031</c:v>
                </c:pt>
                <c:pt idx="79">
                  <c:v>0.11849983523083257</c:v>
                </c:pt>
                <c:pt idx="80">
                  <c:v>0.11717117205029609</c:v>
                </c:pt>
                <c:pt idx="81">
                  <c:v>0.11577902463246709</c:v>
                </c:pt>
                <c:pt idx="82">
                  <c:v>0.11431642303032599</c:v>
                </c:pt>
                <c:pt idx="83">
                  <c:v>0.11277520528302942</c:v>
                </c:pt>
                <c:pt idx="84">
                  <c:v>0.11114572784318767</c:v>
                </c:pt>
                <c:pt idx="85">
                  <c:v>0.10941648243724048</c:v>
                </c:pt>
                <c:pt idx="86">
                  <c:v>0.10757358055039856</c:v>
                </c:pt>
                <c:pt idx="87">
                  <c:v>0.10560004654518873</c:v>
                </c:pt>
                <c:pt idx="88">
                  <c:v>0.10347482727527772</c:v>
                </c:pt>
                <c:pt idx="89">
                  <c:v>0.10117136974999189</c:v>
                </c:pt>
                <c:pt idx="90">
                  <c:v>9.8655518980221485E-2</c:v>
                </c:pt>
                <c:pt idx="91">
                  <c:v>9.5882304476645142E-2</c:v>
                </c:pt>
                <c:pt idx="92">
                  <c:v>9.279082607797054E-2</c:v>
                </c:pt>
                <c:pt idx="93">
                  <c:v>8.9295706841371142E-2</c:v>
                </c:pt>
                <c:pt idx="94">
                  <c:v>8.5271912637975872E-2</c:v>
                </c:pt>
                <c:pt idx="95">
                  <c:v>8.0525605778535722E-2</c:v>
                </c:pt>
                <c:pt idx="96">
                  <c:v>7.4732060379365722E-2</c:v>
                </c:pt>
                <c:pt idx="97">
                  <c:v>6.7282537241762516E-2</c:v>
                </c:pt>
                <c:pt idx="98">
                  <c:v>5.6810408446716892E-2</c:v>
                </c:pt>
                <c:pt idx="99">
                  <c:v>3.8954897669954053E-2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D0-3145-98BA-A839368F5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413263"/>
        <c:axId val="2108678767"/>
      </c:scatterChart>
      <c:valAx>
        <c:axId val="2108413263"/>
        <c:scaling>
          <c:orientation val="minMax"/>
          <c:min val="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678767"/>
        <c:crosses val="autoZero"/>
        <c:crossBetween val="midCat"/>
      </c:valAx>
      <c:valAx>
        <c:axId val="210867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13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242761</xdr:colOff>
      <xdr:row>8</xdr:row>
      <xdr:rowOff>117559</xdr:rowOff>
    </xdr:from>
    <xdr:to>
      <xdr:col>20</xdr:col>
      <xdr:colOff>202300</xdr:colOff>
      <xdr:row>24</xdr:row>
      <xdr:rowOff>101151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0A82B7-15E2-2C4A-8D61-EE5AADE7E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7</xdr:row>
      <xdr:rowOff>63500</xdr:rowOff>
    </xdr:from>
    <xdr:to>
      <xdr:col>21</xdr:col>
      <xdr:colOff>292100</xdr:colOff>
      <xdr:row>24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962354-59A8-FF40-AA13-38DCB3182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zoomScale="113" zoomScaleNormal="113" zoomScalePageLayoutView="150" workbookViewId="0">
      <selection activeCell="V3" sqref="V3"/>
    </sheetView>
  </sheetViews>
  <sheetFormatPr baseColWidth="10" defaultColWidth="8.83203125" defaultRowHeight="15"/>
  <cols>
    <col min="1" max="1" width="4.6640625" customWidth="1"/>
  </cols>
  <sheetData>
    <row r="1" spans="1:14" ht="22">
      <c r="A1" s="7">
        <v>2</v>
      </c>
      <c r="B1" s="7" t="s">
        <v>17</v>
      </c>
      <c r="C1" s="8">
        <v>1</v>
      </c>
      <c r="D1" s="8"/>
      <c r="E1" s="7"/>
      <c r="F1" s="7"/>
      <c r="G1" s="9"/>
      <c r="H1" s="9"/>
      <c r="I1" s="9"/>
      <c r="J1" s="9"/>
      <c r="K1" s="9"/>
      <c r="L1" s="9"/>
      <c r="M1" s="9"/>
      <c r="N1" s="9"/>
    </row>
    <row r="2" spans="1:14" ht="22">
      <c r="A2" s="7">
        <v>16</v>
      </c>
      <c r="B2" s="27" t="s">
        <v>5</v>
      </c>
      <c r="C2" s="27">
        <v>0</v>
      </c>
      <c r="D2" s="8"/>
      <c r="E2" s="7" t="s">
        <v>1</v>
      </c>
      <c r="F2" s="8">
        <f>10^-C2</f>
        <v>1</v>
      </c>
      <c r="G2" s="9"/>
      <c r="H2" s="10" t="s">
        <v>18</v>
      </c>
      <c r="I2" s="10"/>
      <c r="J2" s="10"/>
      <c r="K2" s="10"/>
      <c r="L2" s="11">
        <v>1.51</v>
      </c>
      <c r="M2" s="12"/>
      <c r="N2" s="9"/>
    </row>
    <row r="3" spans="1:14" ht="19">
      <c r="A3" s="7">
        <v>10</v>
      </c>
      <c r="B3" s="7" t="s">
        <v>2</v>
      </c>
      <c r="C3" s="8">
        <v>1</v>
      </c>
      <c r="D3" s="8"/>
      <c r="E3" s="7"/>
      <c r="F3" s="7"/>
      <c r="G3" s="9"/>
      <c r="H3" s="10" t="s">
        <v>19</v>
      </c>
      <c r="I3" s="10"/>
      <c r="J3" s="10"/>
      <c r="K3" s="10"/>
      <c r="L3" s="11">
        <v>1.36</v>
      </c>
      <c r="M3" s="12"/>
      <c r="N3" s="9"/>
    </row>
    <row r="4" spans="1:14" ht="19">
      <c r="A4" s="13"/>
      <c r="B4" s="13"/>
      <c r="C4" s="13"/>
      <c r="D4" s="13"/>
      <c r="E4" s="13"/>
      <c r="F4" s="13"/>
      <c r="G4" s="9"/>
      <c r="H4" s="10"/>
      <c r="I4" s="10"/>
      <c r="J4" s="10"/>
      <c r="K4" s="10"/>
      <c r="L4" s="11"/>
      <c r="M4" s="12"/>
      <c r="N4" s="9"/>
    </row>
    <row r="5" spans="1:14" ht="22">
      <c r="A5" s="14">
        <v>2</v>
      </c>
      <c r="B5" s="14" t="s">
        <v>20</v>
      </c>
      <c r="C5" s="15">
        <v>1</v>
      </c>
      <c r="D5" s="15"/>
      <c r="E5" s="14"/>
      <c r="F5" s="14"/>
      <c r="G5" s="9"/>
      <c r="H5" s="10" t="s">
        <v>21</v>
      </c>
      <c r="I5" s="10"/>
      <c r="J5" s="10"/>
      <c r="K5" s="10"/>
      <c r="L5" s="11">
        <f>L2-L3</f>
        <v>0.14999999999999991</v>
      </c>
      <c r="M5" s="12" t="s">
        <v>16</v>
      </c>
      <c r="N5" s="9"/>
    </row>
    <row r="6" spans="1:14" ht="19">
      <c r="A6" s="14"/>
      <c r="B6" s="14" t="s">
        <v>8</v>
      </c>
      <c r="C6" s="14">
        <v>10</v>
      </c>
      <c r="D6" s="14"/>
      <c r="E6" s="14"/>
      <c r="F6" s="14"/>
      <c r="G6" s="9"/>
      <c r="H6" s="9"/>
      <c r="I6" s="9"/>
      <c r="J6" s="9"/>
      <c r="K6" s="9"/>
      <c r="L6" s="9"/>
      <c r="M6" s="9"/>
      <c r="N6" s="9"/>
    </row>
    <row r="7" spans="1:14">
      <c r="C7" t="s">
        <v>4</v>
      </c>
      <c r="E7" s="1">
        <f>C5^2/(C1^2*C3^10*F2^16)</f>
        <v>1</v>
      </c>
    </row>
    <row r="9" spans="1:14" ht="30">
      <c r="B9" s="5" t="s">
        <v>14</v>
      </c>
      <c r="C9" s="28">
        <f>L5</f>
        <v>0.14999999999999991</v>
      </c>
      <c r="E9" s="5" t="s">
        <v>6</v>
      </c>
      <c r="F9" s="9">
        <f>C9-(0.0591/C6)*LOG(E7)</f>
        <v>0.14999999999999991</v>
      </c>
    </row>
    <row r="10" spans="1:14">
      <c r="B10" t="s">
        <v>10</v>
      </c>
      <c r="C10">
        <v>100</v>
      </c>
    </row>
    <row r="12" spans="1:14">
      <c r="B12">
        <f>F2/100</f>
        <v>0.01</v>
      </c>
    </row>
    <row r="13" spans="1:14" ht="17">
      <c r="G13" s="4" t="s">
        <v>15</v>
      </c>
      <c r="H13" s="4">
        <f>-C9/(0.0591/C6)</f>
        <v>-25.380710659898462</v>
      </c>
      <c r="I13" s="4" t="s">
        <v>12</v>
      </c>
    </row>
    <row r="14" spans="1:14" ht="18">
      <c r="B14" s="5" t="s">
        <v>6</v>
      </c>
      <c r="C14">
        <f>C9-(0.0591/10)*LOG(E7)</f>
        <v>0.14999999999999991</v>
      </c>
    </row>
    <row r="15" spans="1:14" ht="21">
      <c r="B15" s="25" t="s">
        <v>3</v>
      </c>
      <c r="C15" s="25" t="s">
        <v>1</v>
      </c>
      <c r="D15" s="25"/>
      <c r="E15" s="25" t="s">
        <v>2</v>
      </c>
      <c r="F15" s="25" t="s">
        <v>0</v>
      </c>
      <c r="G15" s="6"/>
      <c r="H15" s="6" t="s">
        <v>7</v>
      </c>
      <c r="I15" s="6" t="s">
        <v>13</v>
      </c>
      <c r="J15" s="6" t="s">
        <v>9</v>
      </c>
    </row>
    <row r="16" spans="1:14" ht="21">
      <c r="B16" s="26">
        <f>C1</f>
        <v>1</v>
      </c>
      <c r="C16" s="26">
        <f>F2</f>
        <v>1</v>
      </c>
      <c r="D16" s="26">
        <f>-LOG(C16)</f>
        <v>0</v>
      </c>
      <c r="E16" s="26">
        <f>C3</f>
        <v>1</v>
      </c>
      <c r="F16" s="26">
        <v>1E-3</v>
      </c>
      <c r="H16" s="2">
        <f>F16^2/(B16^2*C16^16*E16^10)</f>
        <v>9.9999999999999995E-7</v>
      </c>
      <c r="I16">
        <f>-LOG(H16)</f>
        <v>6</v>
      </c>
      <c r="J16" s="3">
        <f>C$9-(0.0591/C$6)*LOG(H16)</f>
        <v>0.1854599999999999</v>
      </c>
    </row>
    <row r="17" spans="2:10">
      <c r="B17">
        <f>B16-(2/16)*B$12</f>
        <v>0.99875000000000003</v>
      </c>
      <c r="C17">
        <f>C16-B$12</f>
        <v>0.99</v>
      </c>
      <c r="D17">
        <f>-LOG(C17)</f>
        <v>4.3648054024500883E-3</v>
      </c>
      <c r="E17">
        <f>E16-B$12*(10/16)</f>
        <v>0.99375000000000002</v>
      </c>
      <c r="F17">
        <f>F16+B$12*(1/16)</f>
        <v>1.6250000000000001E-3</v>
      </c>
      <c r="H17" s="1">
        <f>F17^2/(B17^2*C17^16*E17^10)</f>
        <v>3.3102333955659868E-6</v>
      </c>
      <c r="I17">
        <f t="shared" ref="I17:I80" si="0">-LOG(H17)</f>
        <v>5.4801413842203743</v>
      </c>
      <c r="J17" s="3">
        <f t="shared" ref="J17" si="1">C$9-(0.0591/C$6)*LOG(H17)</f>
        <v>0.18238763558074234</v>
      </c>
    </row>
    <row r="18" spans="2:10">
      <c r="B18">
        <f t="shared" ref="B18:B81" si="2">B17-(2/16)*B$12</f>
        <v>0.99750000000000005</v>
      </c>
      <c r="C18">
        <f t="shared" ref="C18:C81" si="3">C17-B$12</f>
        <v>0.98</v>
      </c>
      <c r="D18">
        <f t="shared" ref="D18:D81" si="4">-LOG(C18)</f>
        <v>8.7739243075051505E-3</v>
      </c>
      <c r="E18">
        <f t="shared" ref="E18:E81" si="5">E17-B$12*(10/16)</f>
        <v>0.98750000000000004</v>
      </c>
      <c r="F18">
        <f t="shared" ref="F18:F81" si="6">F17+B$12*(1/16)</f>
        <v>2.2500000000000003E-3</v>
      </c>
      <c r="H18" s="1">
        <f t="shared" ref="H18:H21" si="7">F18^2/(B18^2*C18^16*E18^10)</f>
        <v>7.9717004949336774E-6</v>
      </c>
      <c r="I18">
        <f t="shared" si="0"/>
        <v>5.0984490265597424</v>
      </c>
      <c r="J18" s="3">
        <f t="shared" ref="J18:J21" si="8">C$9-(0.0591/C$6)*LOG(H18)</f>
        <v>0.18013183374696798</v>
      </c>
    </row>
    <row r="19" spans="2:10">
      <c r="B19">
        <f t="shared" si="2"/>
        <v>0.99625000000000008</v>
      </c>
      <c r="C19">
        <f t="shared" si="3"/>
        <v>0.97</v>
      </c>
      <c r="D19">
        <f t="shared" si="4"/>
        <v>1.322826573375516E-2</v>
      </c>
      <c r="E19">
        <f t="shared" si="5"/>
        <v>0.98125000000000007</v>
      </c>
      <c r="F19">
        <f t="shared" si="6"/>
        <v>2.8750000000000004E-3</v>
      </c>
      <c r="H19" s="1">
        <f t="shared" si="7"/>
        <v>1.6383043464589999E-5</v>
      </c>
      <c r="I19">
        <f t="shared" si="0"/>
        <v>4.7856054165500463</v>
      </c>
      <c r="J19" s="3">
        <f t="shared" si="8"/>
        <v>0.1782829280118107</v>
      </c>
    </row>
    <row r="20" spans="2:10">
      <c r="B20">
        <f t="shared" si="2"/>
        <v>0.99500000000000011</v>
      </c>
      <c r="C20">
        <f t="shared" si="3"/>
        <v>0.96</v>
      </c>
      <c r="D20">
        <f t="shared" si="4"/>
        <v>1.7728766960431602E-2</v>
      </c>
      <c r="E20">
        <f t="shared" si="5"/>
        <v>0.97500000000000009</v>
      </c>
      <c r="F20">
        <f t="shared" si="6"/>
        <v>3.5000000000000005E-3</v>
      </c>
      <c r="H20" s="1">
        <f t="shared" si="7"/>
        <v>3.0626970596557147E-5</v>
      </c>
      <c r="I20">
        <f t="shared" si="0"/>
        <v>4.5138959584093623</v>
      </c>
      <c r="J20" s="3">
        <f t="shared" si="8"/>
        <v>0.17667712511419925</v>
      </c>
    </row>
    <row r="21" spans="2:10">
      <c r="B21">
        <f t="shared" si="2"/>
        <v>0.99375000000000013</v>
      </c>
      <c r="C21">
        <f t="shared" si="3"/>
        <v>0.95</v>
      </c>
      <c r="D21">
        <f t="shared" si="4"/>
        <v>2.2276394711152253E-2</v>
      </c>
      <c r="E21">
        <f t="shared" si="5"/>
        <v>0.96875000000000011</v>
      </c>
      <c r="F21">
        <f t="shared" si="6"/>
        <v>4.1250000000000002E-3</v>
      </c>
      <c r="H21" s="1">
        <f t="shared" si="7"/>
        <v>5.3777273859057851E-5</v>
      </c>
      <c r="I21">
        <f t="shared" si="0"/>
        <v>4.2694012173223976</v>
      </c>
      <c r="J21" s="3">
        <f t="shared" si="8"/>
        <v>0.17523216119437529</v>
      </c>
    </row>
    <row r="22" spans="2:10">
      <c r="B22">
        <f t="shared" si="2"/>
        <v>0.99250000000000016</v>
      </c>
      <c r="C22">
        <f t="shared" si="3"/>
        <v>0.94</v>
      </c>
      <c r="D22">
        <f t="shared" si="4"/>
        <v>2.6872146400301365E-2</v>
      </c>
      <c r="E22">
        <f t="shared" si="5"/>
        <v>0.96250000000000013</v>
      </c>
      <c r="F22">
        <f t="shared" si="6"/>
        <v>4.7499999999999999E-3</v>
      </c>
      <c r="H22" s="1">
        <f t="shared" ref="H22:H42" si="9">F22^2/(B22^2*C22^16*E22^10)</f>
        <v>9.0338556956465256E-5</v>
      </c>
      <c r="I22">
        <f t="shared" si="0"/>
        <v>4.0441268510211339</v>
      </c>
      <c r="J22" s="3">
        <f t="shared" ref="J22:J42" si="10">C$9-(0.0591/C$6)*LOG(H22)</f>
        <v>0.17390078968953482</v>
      </c>
    </row>
    <row r="23" spans="2:10">
      <c r="B23">
        <f t="shared" si="2"/>
        <v>0.99125000000000019</v>
      </c>
      <c r="C23">
        <f t="shared" si="3"/>
        <v>0.92999999999999994</v>
      </c>
      <c r="D23">
        <f t="shared" si="4"/>
        <v>3.1517051446064911E-2</v>
      </c>
      <c r="E23">
        <f t="shared" si="5"/>
        <v>0.95625000000000016</v>
      </c>
      <c r="F23">
        <f t="shared" si="6"/>
        <v>5.3749999999999996E-3</v>
      </c>
      <c r="H23" s="1">
        <f t="shared" si="9"/>
        <v>1.4687533766108822E-4</v>
      </c>
      <c r="I23">
        <f t="shared" si="0"/>
        <v>3.8330511219557373</v>
      </c>
      <c r="J23" s="3">
        <f t="shared" si="10"/>
        <v>0.17265333213075831</v>
      </c>
    </row>
    <row r="24" spans="2:10">
      <c r="B24">
        <f t="shared" si="2"/>
        <v>0.99000000000000021</v>
      </c>
      <c r="C24">
        <f t="shared" si="3"/>
        <v>0.91999999999999993</v>
      </c>
      <c r="D24">
        <f t="shared" si="4"/>
        <v>3.6212172654444763E-2</v>
      </c>
      <c r="E24">
        <f t="shared" si="5"/>
        <v>0.95000000000000018</v>
      </c>
      <c r="F24">
        <f t="shared" si="6"/>
        <v>5.9999999999999993E-3</v>
      </c>
      <c r="H24" s="1">
        <f t="shared" si="9"/>
        <v>2.3291144036929827E-4</v>
      </c>
      <c r="I24">
        <f t="shared" si="0"/>
        <v>3.6328091788451746</v>
      </c>
      <c r="J24" s="3">
        <f t="shared" si="10"/>
        <v>0.17146990224697489</v>
      </c>
    </row>
    <row r="25" spans="2:10">
      <c r="B25">
        <f t="shared" si="2"/>
        <v>0.98875000000000024</v>
      </c>
      <c r="C25">
        <f t="shared" si="3"/>
        <v>0.90999999999999992</v>
      </c>
      <c r="D25">
        <f t="shared" si="4"/>
        <v>4.0958607678906439E-2</v>
      </c>
      <c r="E25">
        <f t="shared" si="5"/>
        <v>0.9437500000000002</v>
      </c>
      <c r="F25">
        <f t="shared" si="6"/>
        <v>6.6249999999999989E-3</v>
      </c>
      <c r="H25" s="1">
        <f t="shared" si="9"/>
        <v>3.6221534812448035E-4</v>
      </c>
      <c r="I25">
        <f t="shared" si="0"/>
        <v>3.4410331513037198</v>
      </c>
      <c r="J25" s="3">
        <f t="shared" si="10"/>
        <v>0.17033650592420491</v>
      </c>
    </row>
    <row r="26" spans="2:10">
      <c r="B26">
        <f t="shared" si="2"/>
        <v>0.98750000000000027</v>
      </c>
      <c r="C26">
        <f t="shared" si="3"/>
        <v>0.89999999999999991</v>
      </c>
      <c r="D26">
        <f t="shared" si="4"/>
        <v>4.5757490560675171E-2</v>
      </c>
      <c r="E26">
        <f t="shared" si="5"/>
        <v>0.93750000000000022</v>
      </c>
      <c r="F26">
        <f t="shared" si="6"/>
        <v>7.2499999999999986E-3</v>
      </c>
      <c r="H26" s="1">
        <f t="shared" si="9"/>
        <v>5.54637065636912E-4</v>
      </c>
      <c r="I26">
        <f t="shared" si="0"/>
        <v>3.2559911104817716</v>
      </c>
      <c r="J26" s="3">
        <f t="shared" si="10"/>
        <v>0.16924290746294718</v>
      </c>
    </row>
    <row r="27" spans="2:10">
      <c r="B27">
        <f t="shared" si="2"/>
        <v>0.98625000000000029</v>
      </c>
      <c r="C27">
        <f t="shared" si="3"/>
        <v>0.8899999999999999</v>
      </c>
      <c r="D27">
        <f t="shared" si="4"/>
        <v>5.0609993355087264E-2</v>
      </c>
      <c r="E27">
        <f t="shared" si="5"/>
        <v>0.93125000000000024</v>
      </c>
      <c r="F27">
        <f t="shared" si="6"/>
        <v>7.8749999999999983E-3</v>
      </c>
      <c r="H27" s="1">
        <f t="shared" si="9"/>
        <v>8.3873376846618612E-4</v>
      </c>
      <c r="I27">
        <f t="shared" si="0"/>
        <v>3.0763758713937746</v>
      </c>
      <c r="J27" s="3">
        <f t="shared" si="10"/>
        <v>0.16818138139993713</v>
      </c>
    </row>
    <row r="28" spans="2:10">
      <c r="B28">
        <f t="shared" si="2"/>
        <v>0.98500000000000032</v>
      </c>
      <c r="C28">
        <f t="shared" si="3"/>
        <v>0.87999999999999989</v>
      </c>
      <c r="D28">
        <f t="shared" si="4"/>
        <v>5.5517327849831426E-2</v>
      </c>
      <c r="E28">
        <f t="shared" si="5"/>
        <v>0.92500000000000027</v>
      </c>
      <c r="F28">
        <f t="shared" si="6"/>
        <v>8.4999999999999989E-3</v>
      </c>
      <c r="H28" s="1">
        <f t="shared" si="9"/>
        <v>1.2555248376393061E-3</v>
      </c>
      <c r="I28">
        <f t="shared" si="0"/>
        <v>2.9011746913596634</v>
      </c>
      <c r="J28" s="3">
        <f t="shared" si="10"/>
        <v>0.16714594242593553</v>
      </c>
    </row>
    <row r="29" spans="2:10">
      <c r="B29">
        <f t="shared" si="2"/>
        <v>0.98375000000000035</v>
      </c>
      <c r="C29">
        <f t="shared" si="3"/>
        <v>0.86999999999999988</v>
      </c>
      <c r="D29">
        <f t="shared" si="4"/>
        <v>6.0480747381381532E-2</v>
      </c>
      <c r="E29">
        <f t="shared" si="5"/>
        <v>0.91875000000000029</v>
      </c>
      <c r="F29">
        <f t="shared" si="6"/>
        <v>9.1249999999999994E-3</v>
      </c>
      <c r="H29" s="1">
        <f t="shared" si="9"/>
        <v>1.863866028099199E-3</v>
      </c>
      <c r="I29">
        <f t="shared" si="0"/>
        <v>2.7295853072976279</v>
      </c>
      <c r="J29" s="3">
        <f t="shared" si="10"/>
        <v>0.16613184916612889</v>
      </c>
    </row>
    <row r="30" spans="2:10">
      <c r="B30">
        <f t="shared" si="2"/>
        <v>0.98250000000000037</v>
      </c>
      <c r="C30">
        <f t="shared" si="3"/>
        <v>0.85999999999999988</v>
      </c>
      <c r="D30">
        <f t="shared" si="4"/>
        <v>6.550154875643234E-2</v>
      </c>
      <c r="E30">
        <f t="shared" si="5"/>
        <v>0.91250000000000031</v>
      </c>
      <c r="F30">
        <f t="shared" si="6"/>
        <v>9.75E-3</v>
      </c>
      <c r="H30" s="1">
        <f t="shared" si="9"/>
        <v>2.7481482810322467E-3</v>
      </c>
      <c r="I30">
        <f t="shared" si="0"/>
        <v>2.5609598378800627</v>
      </c>
      <c r="J30" s="3">
        <f t="shared" si="10"/>
        <v>0.16513527264187108</v>
      </c>
    </row>
    <row r="31" spans="2:10">
      <c r="B31">
        <f t="shared" si="2"/>
        <v>0.9812500000000004</v>
      </c>
      <c r="C31">
        <f t="shared" si="3"/>
        <v>0.84999999999999987</v>
      </c>
      <c r="D31">
        <f t="shared" si="4"/>
        <v>7.058107428570734E-2</v>
      </c>
      <c r="E31">
        <f t="shared" si="5"/>
        <v>0.90625000000000033</v>
      </c>
      <c r="F31">
        <f t="shared" si="6"/>
        <v>1.0375000000000001E-2</v>
      </c>
      <c r="H31" s="1">
        <f t="shared" si="9"/>
        <v>4.029339525686129E-3</v>
      </c>
      <c r="I31">
        <f t="shared" si="0"/>
        <v>2.3947661359575427</v>
      </c>
      <c r="J31" s="3">
        <f t="shared" si="10"/>
        <v>0.164153067863509</v>
      </c>
    </row>
    <row r="32" spans="2:10">
      <c r="B32">
        <f t="shared" si="2"/>
        <v>0.98000000000000043</v>
      </c>
      <c r="C32">
        <f t="shared" si="3"/>
        <v>0.83999999999999986</v>
      </c>
      <c r="D32">
        <f t="shared" si="4"/>
        <v>7.5720713938118411E-2</v>
      </c>
      <c r="E32">
        <f t="shared" si="5"/>
        <v>0.90000000000000036</v>
      </c>
      <c r="F32">
        <f t="shared" si="6"/>
        <v>1.1000000000000001E-2</v>
      </c>
      <c r="H32" s="1">
        <f t="shared" si="9"/>
        <v>5.8808424893251965E-3</v>
      </c>
      <c r="I32">
        <f t="shared" si="0"/>
        <v>2.230560452451896</v>
      </c>
      <c r="J32" s="3">
        <f t="shared" si="10"/>
        <v>0.16318261227399061</v>
      </c>
    </row>
    <row r="33" spans="2:10">
      <c r="B33">
        <f t="shared" si="2"/>
        <v>0.97875000000000045</v>
      </c>
      <c r="C33">
        <f t="shared" si="3"/>
        <v>0.82999999999999985</v>
      </c>
      <c r="D33">
        <f t="shared" si="4"/>
        <v>8.0921907623926176E-2</v>
      </c>
      <c r="E33">
        <f t="shared" si="5"/>
        <v>0.89375000000000038</v>
      </c>
      <c r="F33">
        <f t="shared" si="6"/>
        <v>1.1625000000000002E-2</v>
      </c>
      <c r="H33" s="1">
        <f t="shared" si="9"/>
        <v>8.5513040186645985E-3</v>
      </c>
      <c r="I33">
        <f t="shared" si="0"/>
        <v>2.06796765311657</v>
      </c>
      <c r="J33" s="3">
        <f t="shared" si="10"/>
        <v>0.16222168882991883</v>
      </c>
    </row>
    <row r="34" spans="2:10">
      <c r="B34">
        <f t="shared" si="2"/>
        <v>0.97750000000000048</v>
      </c>
      <c r="C34">
        <f t="shared" si="3"/>
        <v>0.81999999999999984</v>
      </c>
      <c r="D34">
        <f t="shared" si="4"/>
        <v>8.618614761628339E-2</v>
      </c>
      <c r="E34">
        <f t="shared" si="5"/>
        <v>0.8875000000000004</v>
      </c>
      <c r="F34">
        <f t="shared" si="6"/>
        <v>1.2250000000000002E-2</v>
      </c>
      <c r="H34" s="1">
        <f t="shared" si="9"/>
        <v>1.2397479243756983E-2</v>
      </c>
      <c r="I34">
        <f t="shared" si="0"/>
        <v>1.9066666101454917</v>
      </c>
      <c r="J34" s="3">
        <f t="shared" si="10"/>
        <v>0.16126839966595977</v>
      </c>
    </row>
    <row r="35" spans="2:10">
      <c r="B35">
        <f t="shared" si="2"/>
        <v>0.97625000000000051</v>
      </c>
      <c r="C35">
        <f t="shared" si="3"/>
        <v>0.80999999999999983</v>
      </c>
      <c r="D35">
        <f t="shared" si="4"/>
        <v>9.1514981121350342E-2</v>
      </c>
      <c r="E35">
        <f t="shared" si="5"/>
        <v>0.88125000000000042</v>
      </c>
      <c r="F35">
        <f t="shared" si="6"/>
        <v>1.2875000000000003E-2</v>
      </c>
      <c r="H35" s="1">
        <f t="shared" si="9"/>
        <v>1.7931671723454921E-2</v>
      </c>
      <c r="I35">
        <f t="shared" si="0"/>
        <v>1.7463792203972042</v>
      </c>
      <c r="J35" s="3">
        <f t="shared" si="10"/>
        <v>0.16032110119254739</v>
      </c>
    </row>
    <row r="36" spans="2:10">
      <c r="B36">
        <f t="shared" si="2"/>
        <v>0.97500000000000053</v>
      </c>
      <c r="C36">
        <f t="shared" si="3"/>
        <v>0.79999999999999982</v>
      </c>
      <c r="D36">
        <f t="shared" si="4"/>
        <v>9.6910013008056517E-2</v>
      </c>
      <c r="E36">
        <f t="shared" si="5"/>
        <v>0.87500000000000044</v>
      </c>
      <c r="F36">
        <f t="shared" si="6"/>
        <v>1.3500000000000003E-2</v>
      </c>
      <c r="H36" s="1">
        <f t="shared" si="9"/>
        <v>2.5890353695656662E-2</v>
      </c>
      <c r="I36">
        <f t="shared" si="0"/>
        <v>1.5868620165012919</v>
      </c>
      <c r="J36" s="3">
        <f t="shared" si="10"/>
        <v>0.15937835451752255</v>
      </c>
    </row>
    <row r="37" spans="2:10">
      <c r="B37">
        <f t="shared" si="2"/>
        <v>0.97375000000000056</v>
      </c>
      <c r="C37">
        <f t="shared" si="3"/>
        <v>0.78999999999999981</v>
      </c>
      <c r="D37">
        <f t="shared" si="4"/>
        <v>0.10237290870955867</v>
      </c>
      <c r="E37">
        <f t="shared" si="5"/>
        <v>0.86875000000000047</v>
      </c>
      <c r="F37">
        <f t="shared" si="6"/>
        <v>1.4125000000000004E-2</v>
      </c>
      <c r="H37" s="1">
        <f t="shared" si="9"/>
        <v>3.733363996889124E-2</v>
      </c>
      <c r="I37">
        <f t="shared" si="0"/>
        <v>1.4278996650070559</v>
      </c>
      <c r="J37" s="3">
        <f t="shared" si="10"/>
        <v>0.1584388870201916</v>
      </c>
    </row>
    <row r="38" spans="2:10">
      <c r="B38">
        <f t="shared" si="2"/>
        <v>0.97250000000000059</v>
      </c>
      <c r="C38">
        <f t="shared" si="3"/>
        <v>0.7799999999999998</v>
      </c>
      <c r="D38">
        <f t="shared" si="4"/>
        <v>0.1079053973095197</v>
      </c>
      <c r="E38">
        <f t="shared" si="5"/>
        <v>0.86250000000000049</v>
      </c>
      <c r="F38">
        <f t="shared" si="6"/>
        <v>1.4750000000000004E-2</v>
      </c>
      <c r="H38" s="1">
        <f t="shared" si="9"/>
        <v>5.3789826087833073E-2</v>
      </c>
      <c r="I38">
        <f t="shared" si="0"/>
        <v>1.2692998598679321</v>
      </c>
      <c r="J38" s="3">
        <f t="shared" si="10"/>
        <v>0.1575015621718194</v>
      </c>
    </row>
    <row r="39" spans="2:10">
      <c r="B39">
        <f t="shared" si="2"/>
        <v>0.97125000000000061</v>
      </c>
      <c r="C39">
        <f t="shared" si="3"/>
        <v>0.7699999999999998</v>
      </c>
      <c r="D39">
        <f t="shared" si="4"/>
        <v>0.11350927482751824</v>
      </c>
      <c r="E39">
        <f t="shared" si="5"/>
        <v>0.85625000000000051</v>
      </c>
      <c r="F39">
        <f t="shared" si="6"/>
        <v>1.5375000000000005E-2</v>
      </c>
      <c r="H39" s="1">
        <f t="shared" si="9"/>
        <v>7.7465929722139809E-2</v>
      </c>
      <c r="I39">
        <f t="shared" si="0"/>
        <v>1.1108892624875633</v>
      </c>
      <c r="J39" s="3">
        <f t="shared" si="10"/>
        <v>0.15656535554130141</v>
      </c>
    </row>
    <row r="40" spans="2:10">
      <c r="B40">
        <f t="shared" si="2"/>
        <v>0.97000000000000064</v>
      </c>
      <c r="C40">
        <f t="shared" si="3"/>
        <v>0.75999999999999979</v>
      </c>
      <c r="D40">
        <f t="shared" si="4"/>
        <v>0.11918640771920877</v>
      </c>
      <c r="E40">
        <f t="shared" si="5"/>
        <v>0.85000000000000053</v>
      </c>
      <c r="F40">
        <f t="shared" si="6"/>
        <v>1.6000000000000004E-2</v>
      </c>
      <c r="H40" s="1">
        <f t="shared" si="9"/>
        <v>0.11155518561087208</v>
      </c>
      <c r="I40">
        <f t="shared" si="0"/>
        <v>0.95251023685623015</v>
      </c>
      <c r="J40" s="3">
        <f t="shared" si="10"/>
        <v>0.15562933549982022</v>
      </c>
    </row>
    <row r="41" spans="2:10">
      <c r="B41">
        <f t="shared" si="2"/>
        <v>0.96875000000000067</v>
      </c>
      <c r="C41">
        <f t="shared" si="3"/>
        <v>0.74999999999999978</v>
      </c>
      <c r="D41">
        <f t="shared" si="4"/>
        <v>0.12493873660830009</v>
      </c>
      <c r="E41">
        <f t="shared" si="5"/>
        <v>0.84375000000000056</v>
      </c>
      <c r="F41">
        <f t="shared" si="6"/>
        <v>1.6625000000000004E-2</v>
      </c>
      <c r="H41" s="1">
        <f t="shared" si="9"/>
        <v>0.16068739280335073</v>
      </c>
      <c r="I41">
        <f t="shared" si="0"/>
        <v>0.79401819573646382</v>
      </c>
      <c r="J41" s="3">
        <f t="shared" si="10"/>
        <v>0.15469264753680242</v>
      </c>
    </row>
    <row r="42" spans="2:10">
      <c r="B42">
        <f t="shared" si="2"/>
        <v>0.96750000000000069</v>
      </c>
      <c r="C42">
        <f t="shared" si="3"/>
        <v>0.73999999999999977</v>
      </c>
      <c r="D42">
        <f t="shared" si="4"/>
        <v>0.13076828026902396</v>
      </c>
      <c r="E42">
        <f t="shared" si="5"/>
        <v>0.83750000000000058</v>
      </c>
      <c r="F42">
        <f t="shared" si="6"/>
        <v>1.7250000000000005E-2</v>
      </c>
      <c r="H42" s="1">
        <f t="shared" si="9"/>
        <v>0.23159041376535602</v>
      </c>
      <c r="I42">
        <f t="shared" si="0"/>
        <v>0.63527942134776083</v>
      </c>
      <c r="J42" s="3">
        <f t="shared" si="10"/>
        <v>0.15375450138016516</v>
      </c>
    </row>
    <row r="43" spans="2:10">
      <c r="B43">
        <f t="shared" si="2"/>
        <v>0.96625000000000072</v>
      </c>
      <c r="C43">
        <f t="shared" si="3"/>
        <v>0.72999999999999976</v>
      </c>
      <c r="D43">
        <f t="shared" si="4"/>
        <v>0.13667713987954425</v>
      </c>
      <c r="E43">
        <f t="shared" si="5"/>
        <v>0.8312500000000006</v>
      </c>
      <c r="F43">
        <f t="shared" si="6"/>
        <v>1.7875000000000005E-2</v>
      </c>
      <c r="H43" s="1">
        <f t="shared" ref="H43:H56" si="11">F43^2/(B43^2*C43^16*E43^10)</f>
        <v>0.33406481929561388</v>
      </c>
      <c r="I43">
        <f t="shared" si="0"/>
        <v>0.47616925794543147</v>
      </c>
      <c r="J43" s="3">
        <f t="shared" ref="J43:J56" si="12">C$9-(0.0591/C$6)*LOG(H43)</f>
        <v>0.15281416031445741</v>
      </c>
    </row>
    <row r="44" spans="2:10">
      <c r="B44">
        <f t="shared" si="2"/>
        <v>0.96500000000000075</v>
      </c>
      <c r="C44">
        <f t="shared" si="3"/>
        <v>0.71999999999999975</v>
      </c>
      <c r="D44">
        <f t="shared" si="4"/>
        <v>0.1426675035687317</v>
      </c>
      <c r="E44">
        <f t="shared" si="5"/>
        <v>0.82500000000000062</v>
      </c>
      <c r="F44">
        <f t="shared" si="6"/>
        <v>1.8500000000000006E-2</v>
      </c>
      <c r="H44" s="1">
        <f t="shared" si="11"/>
        <v>0.48242455144985646</v>
      </c>
      <c r="I44">
        <f t="shared" si="0"/>
        <v>0.3165705982811049</v>
      </c>
      <c r="J44" s="3">
        <f t="shared" si="12"/>
        <v>0.15187093223584125</v>
      </c>
    </row>
    <row r="45" spans="2:10">
      <c r="B45">
        <f t="shared" si="2"/>
        <v>0.96375000000000077</v>
      </c>
      <c r="C45">
        <f t="shared" si="3"/>
        <v>0.70999999999999974</v>
      </c>
      <c r="D45">
        <f t="shared" si="4"/>
        <v>0.14874165128092487</v>
      </c>
      <c r="E45">
        <f t="shared" si="5"/>
        <v>0.81875000000000064</v>
      </c>
      <c r="F45">
        <f t="shared" si="6"/>
        <v>1.9125000000000007E-2</v>
      </c>
      <c r="H45" s="1">
        <f t="shared" si="11"/>
        <v>0.69763361085164988</v>
      </c>
      <c r="I45">
        <f t="shared" si="0"/>
        <v>0.15637260397031727</v>
      </c>
      <c r="J45" s="3">
        <f t="shared" si="12"/>
        <v>0.15092416208946449</v>
      </c>
    </row>
    <row r="46" spans="2:10">
      <c r="B46">
        <f t="shared" si="2"/>
        <v>0.9625000000000008</v>
      </c>
      <c r="C46">
        <f t="shared" si="3"/>
        <v>0.69999999999999973</v>
      </c>
      <c r="D46">
        <f t="shared" si="4"/>
        <v>0.15490195998574333</v>
      </c>
      <c r="E46">
        <f t="shared" si="5"/>
        <v>0.81250000000000067</v>
      </c>
      <c r="F46">
        <f t="shared" si="6"/>
        <v>1.9750000000000007E-2</v>
      </c>
      <c r="H46" s="1">
        <f t="shared" si="11"/>
        <v>1.0104862000100017</v>
      </c>
      <c r="I46">
        <f t="shared" si="0"/>
        <v>-4.5303868266511182E-3</v>
      </c>
      <c r="J46" s="3">
        <f t="shared" si="12"/>
        <v>0.14997322541385441</v>
      </c>
    </row>
    <row r="47" spans="2:10">
      <c r="B47">
        <f t="shared" si="2"/>
        <v>0.96125000000000083</v>
      </c>
      <c r="C47">
        <f t="shared" si="3"/>
        <v>0.68999999999999972</v>
      </c>
      <c r="D47">
        <f t="shared" si="4"/>
        <v>0.16115090926274486</v>
      </c>
      <c r="E47">
        <f t="shared" si="5"/>
        <v>0.80625000000000069</v>
      </c>
      <c r="F47">
        <f t="shared" si="6"/>
        <v>2.0375000000000008E-2</v>
      </c>
      <c r="H47" s="1">
        <f t="shared" si="11"/>
        <v>1.4663572844570858</v>
      </c>
      <c r="I47">
        <f t="shared" si="0"/>
        <v>-0.16623980097572522</v>
      </c>
      <c r="J47" s="3">
        <f t="shared" si="12"/>
        <v>0.14901752277623337</v>
      </c>
    </row>
    <row r="48" spans="2:10">
      <c r="B48">
        <f t="shared" si="2"/>
        <v>0.96000000000000085</v>
      </c>
      <c r="C48">
        <f t="shared" si="3"/>
        <v>0.67999999999999972</v>
      </c>
      <c r="D48">
        <f t="shared" si="4"/>
        <v>0.16749108729376386</v>
      </c>
      <c r="E48">
        <f t="shared" si="5"/>
        <v>0.80000000000000071</v>
      </c>
      <c r="F48">
        <f t="shared" si="6"/>
        <v>2.1000000000000008E-2</v>
      </c>
      <c r="H48" s="1">
        <f t="shared" si="11"/>
        <v>2.1323262345026457</v>
      </c>
      <c r="I48">
        <f t="shared" si="0"/>
        <v>-0.32885365016948337</v>
      </c>
      <c r="J48" s="3">
        <f t="shared" si="12"/>
        <v>0.14805647492749827</v>
      </c>
    </row>
    <row r="49" spans="2:10">
      <c r="B49">
        <f t="shared" si="2"/>
        <v>0.95875000000000088</v>
      </c>
      <c r="C49">
        <f t="shared" si="3"/>
        <v>0.66999999999999971</v>
      </c>
      <c r="D49">
        <f t="shared" si="4"/>
        <v>0.17392519729917374</v>
      </c>
      <c r="E49">
        <f t="shared" si="5"/>
        <v>0.79375000000000073</v>
      </c>
      <c r="F49">
        <f t="shared" si="6"/>
        <v>2.1625000000000009E-2</v>
      </c>
      <c r="H49" s="1">
        <f t="shared" si="11"/>
        <v>3.1079015434572219</v>
      </c>
      <c r="I49">
        <f t="shared" si="0"/>
        <v>-0.4924672521460835</v>
      </c>
      <c r="J49" s="3">
        <f t="shared" si="12"/>
        <v>0.14708951853981655</v>
      </c>
    </row>
    <row r="50" spans="2:10">
      <c r="B50">
        <f t="shared" si="2"/>
        <v>0.95750000000000091</v>
      </c>
      <c r="C50">
        <f t="shared" si="3"/>
        <v>0.6599999999999997</v>
      </c>
      <c r="D50">
        <f t="shared" si="4"/>
        <v>0.18045606445813153</v>
      </c>
      <c r="E50">
        <f t="shared" si="5"/>
        <v>0.78750000000000075</v>
      </c>
      <c r="F50">
        <f t="shared" si="6"/>
        <v>2.2250000000000009E-2</v>
      </c>
      <c r="H50" s="1">
        <f t="shared" si="11"/>
        <v>4.5412339093432665</v>
      </c>
      <c r="I50">
        <f t="shared" si="0"/>
        <v>-0.65717387206629885</v>
      </c>
      <c r="J50" s="3">
        <f t="shared" si="12"/>
        <v>0.14611610241608808</v>
      </c>
    </row>
    <row r="51" spans="2:10">
      <c r="B51">
        <f t="shared" si="2"/>
        <v>0.95625000000000093</v>
      </c>
      <c r="C51">
        <f t="shared" si="3"/>
        <v>0.64999999999999969</v>
      </c>
      <c r="D51">
        <f t="shared" si="4"/>
        <v>0.18708664335714464</v>
      </c>
      <c r="E51">
        <f t="shared" si="5"/>
        <v>0.78125000000000078</v>
      </c>
      <c r="F51">
        <f t="shared" si="6"/>
        <v>2.287500000000001E-2</v>
      </c>
      <c r="H51" s="1">
        <f t="shared" si="11"/>
        <v>6.6537319239906623</v>
      </c>
      <c r="I51">
        <f t="shared" si="0"/>
        <v>-0.82306529934661654</v>
      </c>
      <c r="J51" s="3">
        <f t="shared" si="12"/>
        <v>0.14513568408086142</v>
      </c>
    </row>
    <row r="52" spans="2:10">
      <c r="B52">
        <f t="shared" si="2"/>
        <v>0.95500000000000096</v>
      </c>
      <c r="C52">
        <f t="shared" si="3"/>
        <v>0.63999999999999968</v>
      </c>
      <c r="D52">
        <f t="shared" si="4"/>
        <v>0.19382002601611303</v>
      </c>
      <c r="E52">
        <f t="shared" si="5"/>
        <v>0.7750000000000008</v>
      </c>
      <c r="F52">
        <f t="shared" si="6"/>
        <v>2.350000000000001E-2</v>
      </c>
      <c r="H52" s="1">
        <f t="shared" si="11"/>
        <v>9.7776023908470293</v>
      </c>
      <c r="I52">
        <f t="shared" si="0"/>
        <v>-0.99023237257068109</v>
      </c>
      <c r="J52" s="3">
        <f t="shared" si="12"/>
        <v>0.14414772667810719</v>
      </c>
    </row>
    <row r="53" spans="2:10">
      <c r="B53">
        <f t="shared" si="2"/>
        <v>0.95375000000000099</v>
      </c>
      <c r="C53">
        <f t="shared" si="3"/>
        <v>0.62999999999999967</v>
      </c>
      <c r="D53">
        <f t="shared" si="4"/>
        <v>0.20065945054641851</v>
      </c>
      <c r="E53">
        <f t="shared" si="5"/>
        <v>0.76875000000000082</v>
      </c>
      <c r="F53">
        <f t="shared" si="6"/>
        <v>2.4125000000000011E-2</v>
      </c>
      <c r="H53" s="1">
        <f t="shared" si="11"/>
        <v>14.413367598319628</v>
      </c>
      <c r="I53">
        <f t="shared" si="0"/>
        <v>-1.1587654630137458</v>
      </c>
      <c r="J53" s="3">
        <f t="shared" si="12"/>
        <v>0.14315169611358866</v>
      </c>
    </row>
    <row r="54" spans="2:10">
      <c r="B54">
        <f t="shared" si="2"/>
        <v>0.95250000000000101</v>
      </c>
      <c r="C54">
        <f t="shared" si="3"/>
        <v>0.61999999999999966</v>
      </c>
      <c r="D54">
        <f t="shared" si="4"/>
        <v>0.20760831050174636</v>
      </c>
      <c r="E54">
        <f t="shared" si="5"/>
        <v>0.76250000000000084</v>
      </c>
      <c r="F54">
        <f t="shared" si="6"/>
        <v>2.4750000000000012E-2</v>
      </c>
      <c r="H54" s="1">
        <f t="shared" si="11"/>
        <v>21.31841565931315</v>
      </c>
      <c r="I54">
        <f t="shared" si="0"/>
        <v>-1.3287549256835633</v>
      </c>
      <c r="J54" s="3">
        <f t="shared" si="12"/>
        <v>0.14214705838921005</v>
      </c>
    </row>
    <row r="55" spans="2:10">
      <c r="B55">
        <f t="shared" si="2"/>
        <v>0.95125000000000104</v>
      </c>
      <c r="C55">
        <f t="shared" si="3"/>
        <v>0.60999999999999965</v>
      </c>
      <c r="D55">
        <f t="shared" si="4"/>
        <v>0.21467016498923322</v>
      </c>
      <c r="E55">
        <f t="shared" si="5"/>
        <v>0.75625000000000087</v>
      </c>
      <c r="F55">
        <f t="shared" si="6"/>
        <v>2.5375000000000012E-2</v>
      </c>
      <c r="H55" s="1">
        <f t="shared" si="11"/>
        <v>31.644010905166589</v>
      </c>
      <c r="I55">
        <f t="shared" si="0"/>
        <v>-1.5002915255077529</v>
      </c>
      <c r="J55" s="3">
        <f t="shared" si="12"/>
        <v>0.14113327708424908</v>
      </c>
    </row>
    <row r="56" spans="2:10">
      <c r="B56">
        <f t="shared" si="2"/>
        <v>0.95000000000000107</v>
      </c>
      <c r="C56">
        <f t="shared" si="3"/>
        <v>0.59999999999999964</v>
      </c>
      <c r="D56">
        <f t="shared" si="4"/>
        <v>0.22184874961635662</v>
      </c>
      <c r="E56">
        <f t="shared" si="5"/>
        <v>0.75000000000000089</v>
      </c>
      <c r="F56">
        <f t="shared" si="6"/>
        <v>2.6000000000000013E-2</v>
      </c>
      <c r="H56" s="1">
        <f t="shared" si="11"/>
        <v>47.148387617707122</v>
      </c>
      <c r="I56">
        <f t="shared" si="0"/>
        <v>-1.6734668453086399</v>
      </c>
      <c r="J56" s="3">
        <f t="shared" si="12"/>
        <v>0.14010981094422584</v>
      </c>
    </row>
    <row r="57" spans="2:10">
      <c r="B57">
        <f t="shared" si="2"/>
        <v>0.94875000000000109</v>
      </c>
      <c r="C57">
        <f t="shared" si="3"/>
        <v>0.58999999999999964</v>
      </c>
      <c r="D57">
        <f t="shared" si="4"/>
        <v>0.22914798835785608</v>
      </c>
      <c r="E57">
        <f t="shared" si="5"/>
        <v>0.74375000000000091</v>
      </c>
      <c r="F57">
        <f t="shared" si="6"/>
        <v>2.6625000000000013E-2</v>
      </c>
      <c r="H57" s="1">
        <f t="shared" ref="H57:H67" si="13">F57^2/(B57^2*C57^16*E57^10)</f>
        <v>70.529967130229949</v>
      </c>
      <c r="I57">
        <f t="shared" si="0"/>
        <v>-1.848373681446146</v>
      </c>
      <c r="J57" s="3">
        <f t="shared" ref="J57:J67" si="14">C$9-(0.0591/C$6)*LOG(H57)</f>
        <v>0.1390761115426532</v>
      </c>
    </row>
    <row r="58" spans="2:10">
      <c r="B58">
        <f t="shared" si="2"/>
        <v>0.94750000000000112</v>
      </c>
      <c r="C58">
        <f t="shared" si="3"/>
        <v>0.57999999999999963</v>
      </c>
      <c r="D58">
        <f t="shared" si="4"/>
        <v>0.236572006437063</v>
      </c>
      <c r="E58">
        <f t="shared" si="5"/>
        <v>0.73750000000000093</v>
      </c>
      <c r="F58">
        <f t="shared" si="6"/>
        <v>2.7250000000000014E-2</v>
      </c>
      <c r="H58" s="1">
        <f t="shared" si="13"/>
        <v>105.95133480246815</v>
      </c>
      <c r="I58">
        <f t="shared" si="0"/>
        <v>-2.0251064324360986</v>
      </c>
      <c r="J58" s="3">
        <f t="shared" si="14"/>
        <v>0.13803162098430258</v>
      </c>
    </row>
    <row r="59" spans="2:10">
      <c r="B59">
        <f t="shared" si="2"/>
        <v>0.94625000000000115</v>
      </c>
      <c r="C59">
        <f t="shared" si="3"/>
        <v>0.56999999999999962</v>
      </c>
      <c r="D59">
        <f t="shared" si="4"/>
        <v>0.2441251443275089</v>
      </c>
      <c r="E59">
        <f t="shared" si="5"/>
        <v>0.73125000000000095</v>
      </c>
      <c r="F59">
        <f t="shared" si="6"/>
        <v>2.7875000000000014E-2</v>
      </c>
      <c r="H59" s="1">
        <f t="shared" si="13"/>
        <v>159.86797923963442</v>
      </c>
      <c r="I59">
        <f t="shared" si="0"/>
        <v>-2.2037614854339429</v>
      </c>
      <c r="J59" s="3">
        <f t="shared" si="14"/>
        <v>0.13697576962108532</v>
      </c>
    </row>
    <row r="60" spans="2:10">
      <c r="B60">
        <f t="shared" si="2"/>
        <v>0.94500000000000117</v>
      </c>
      <c r="C60">
        <f t="shared" si="3"/>
        <v>0.55999999999999961</v>
      </c>
      <c r="D60">
        <f t="shared" si="4"/>
        <v>0.25181197299379987</v>
      </c>
      <c r="E60">
        <f t="shared" si="5"/>
        <v>0.72500000000000098</v>
      </c>
      <c r="F60">
        <f t="shared" si="6"/>
        <v>2.8500000000000015E-2</v>
      </c>
      <c r="H60" s="1">
        <f t="shared" si="13"/>
        <v>242.34697611904414</v>
      </c>
      <c r="I60">
        <f t="shared" si="0"/>
        <v>-2.384437605189349</v>
      </c>
      <c r="J60" s="3">
        <f t="shared" si="14"/>
        <v>0.13590797375333086</v>
      </c>
    </row>
    <row r="61" spans="2:10">
      <c r="B61">
        <f t="shared" si="2"/>
        <v>0.9437500000000012</v>
      </c>
      <c r="C61">
        <f t="shared" si="3"/>
        <v>0.5499999999999996</v>
      </c>
      <c r="D61">
        <f t="shared" si="4"/>
        <v>0.25963731050575645</v>
      </c>
      <c r="E61">
        <f t="shared" si="5"/>
        <v>0.718750000000001</v>
      </c>
      <c r="F61">
        <f t="shared" si="6"/>
        <v>2.9125000000000015E-2</v>
      </c>
      <c r="H61" s="1">
        <f t="shared" si="13"/>
        <v>369.17843964944439</v>
      </c>
      <c r="I61">
        <f t="shared" si="0"/>
        <v>-2.5672363299088894</v>
      </c>
      <c r="J61" s="3">
        <f t="shared" si="14"/>
        <v>0.13482763329023836</v>
      </c>
    </row>
    <row r="62" spans="2:10">
      <c r="B62">
        <f t="shared" si="2"/>
        <v>0.94250000000000123</v>
      </c>
      <c r="C62">
        <f t="shared" si="3"/>
        <v>0.53999999999999959</v>
      </c>
      <c r="D62">
        <f t="shared" si="4"/>
        <v>0.26760624017703183</v>
      </c>
      <c r="E62">
        <f t="shared" si="5"/>
        <v>0.71250000000000102</v>
      </c>
      <c r="F62">
        <f t="shared" si="6"/>
        <v>2.9750000000000016E-2</v>
      </c>
      <c r="H62" s="1">
        <f t="shared" si="13"/>
        <v>565.27838381167146</v>
      </c>
      <c r="I62">
        <f t="shared" si="0"/>
        <v>-2.7522623784004998</v>
      </c>
      <c r="J62" s="3">
        <f t="shared" si="14"/>
        <v>0.13373412934365295</v>
      </c>
    </row>
    <row r="63" spans="2:10">
      <c r="B63">
        <f t="shared" si="2"/>
        <v>0.94125000000000125</v>
      </c>
      <c r="C63">
        <f t="shared" si="3"/>
        <v>0.52999999999999958</v>
      </c>
      <c r="D63">
        <f t="shared" si="4"/>
        <v>0.27572413039921129</v>
      </c>
      <c r="E63">
        <f t="shared" si="5"/>
        <v>0.70625000000000104</v>
      </c>
      <c r="F63">
        <f t="shared" si="6"/>
        <v>3.0375000000000017E-2</v>
      </c>
      <c r="H63" s="1">
        <f t="shared" si="13"/>
        <v>870.21000648473137</v>
      </c>
      <c r="I63">
        <f t="shared" si="0"/>
        <v>-2.9396240729076477</v>
      </c>
      <c r="J63" s="3">
        <f t="shared" si="14"/>
        <v>0.13262682172911572</v>
      </c>
    </row>
    <row r="64" spans="2:10">
      <c r="B64">
        <f t="shared" si="2"/>
        <v>0.94000000000000128</v>
      </c>
      <c r="C64">
        <f t="shared" si="3"/>
        <v>0.51999999999999957</v>
      </c>
      <c r="D64">
        <f t="shared" si="4"/>
        <v>0.28399665636520122</v>
      </c>
      <c r="E64">
        <f t="shared" si="5"/>
        <v>0.70000000000000107</v>
      </c>
      <c r="F64">
        <f t="shared" si="6"/>
        <v>3.1000000000000017E-2</v>
      </c>
      <c r="H64" s="1">
        <f t="shared" si="13"/>
        <v>1347.2052983433468</v>
      </c>
      <c r="I64">
        <f t="shared" si="0"/>
        <v>-3.1294337821697917</v>
      </c>
      <c r="J64" s="3">
        <f t="shared" si="14"/>
        <v>0.13150504634737645</v>
      </c>
    </row>
    <row r="65" spans="2:10">
      <c r="B65">
        <f t="shared" si="2"/>
        <v>0.93875000000000131</v>
      </c>
      <c r="C65">
        <f t="shared" si="3"/>
        <v>0.50999999999999956</v>
      </c>
      <c r="D65">
        <f t="shared" si="4"/>
        <v>0.29242982390206401</v>
      </c>
      <c r="E65">
        <f t="shared" si="5"/>
        <v>0.69375000000000109</v>
      </c>
      <c r="F65">
        <f t="shared" si="6"/>
        <v>3.1625000000000014E-2</v>
      </c>
      <c r="H65" s="1">
        <f t="shared" si="13"/>
        <v>2098.0140365431021</v>
      </c>
      <c r="I65">
        <f t="shared" si="0"/>
        <v>-3.3218083894689889</v>
      </c>
      <c r="J65" s="3">
        <f t="shared" si="14"/>
        <v>0.13036811241823817</v>
      </c>
    </row>
    <row r="66" spans="2:10">
      <c r="B66">
        <f t="shared" si="2"/>
        <v>0.93750000000000133</v>
      </c>
      <c r="C66">
        <f t="shared" si="3"/>
        <v>0.49999999999999956</v>
      </c>
      <c r="D66">
        <f t="shared" si="4"/>
        <v>0.30102999566398159</v>
      </c>
      <c r="E66">
        <f t="shared" si="5"/>
        <v>0.68750000000000111</v>
      </c>
      <c r="F66">
        <f t="shared" si="6"/>
        <v>3.2250000000000015E-2</v>
      </c>
      <c r="H66" s="1">
        <f t="shared" si="13"/>
        <v>3287.5305005198757</v>
      </c>
      <c r="I66">
        <f t="shared" si="0"/>
        <v>-3.5168697907437552</v>
      </c>
      <c r="J66" s="3">
        <f t="shared" si="14"/>
        <v>0.12921529953670433</v>
      </c>
    </row>
    <row r="67" spans="2:10">
      <c r="B67">
        <f t="shared" si="2"/>
        <v>0.93625000000000136</v>
      </c>
      <c r="C67">
        <f t="shared" si="3"/>
        <v>0.48999999999999955</v>
      </c>
      <c r="D67">
        <f t="shared" si="4"/>
        <v>0.30980391997148676</v>
      </c>
      <c r="E67">
        <f t="shared" si="5"/>
        <v>0.68125000000000113</v>
      </c>
      <c r="F67">
        <f t="shared" si="6"/>
        <v>3.2875000000000015E-2</v>
      </c>
      <c r="H67" s="1">
        <f t="shared" si="13"/>
        <v>5184.9602143806096</v>
      </c>
      <c r="I67">
        <f t="shared" si="0"/>
        <v>-3.7147454282773738</v>
      </c>
      <c r="J67" s="3">
        <f t="shared" si="14"/>
        <v>0.12804585451888062</v>
      </c>
    </row>
    <row r="68" spans="2:10">
      <c r="B68">
        <f t="shared" si="2"/>
        <v>0.93500000000000139</v>
      </c>
      <c r="C68">
        <f t="shared" si="3"/>
        <v>0.47999999999999954</v>
      </c>
      <c r="D68">
        <f t="shared" si="4"/>
        <v>0.31875876262441322</v>
      </c>
      <c r="E68">
        <f t="shared" si="5"/>
        <v>0.67500000000000115</v>
      </c>
      <c r="F68">
        <f t="shared" si="6"/>
        <v>3.3500000000000016E-2</v>
      </c>
      <c r="H68" s="1">
        <f t="shared" ref="H68:H113" si="15">F68^2/(B68^2*C68^16*E68^10)</f>
        <v>8233.2038035671867</v>
      </c>
      <c r="I68">
        <f t="shared" si="0"/>
        <v>-3.9155688660090089</v>
      </c>
      <c r="J68" s="3">
        <f t="shared" ref="J68:J113" si="16">C$9-(0.0591/C$6)*LOG(H68)</f>
        <v>0.12685898800188666</v>
      </c>
    </row>
    <row r="69" spans="2:10">
      <c r="B69">
        <f t="shared" si="2"/>
        <v>0.93375000000000141</v>
      </c>
      <c r="C69">
        <f t="shared" si="3"/>
        <v>0.46999999999999953</v>
      </c>
      <c r="D69">
        <f t="shared" si="4"/>
        <v>0.32790214206428298</v>
      </c>
      <c r="E69">
        <f t="shared" si="5"/>
        <v>0.66875000000000118</v>
      </c>
      <c r="F69">
        <f t="shared" si="6"/>
        <v>3.4125000000000016E-2</v>
      </c>
      <c r="H69" s="1">
        <f t="shared" si="15"/>
        <v>13166.805286890132</v>
      </c>
      <c r="I69">
        <f t="shared" si="0"/>
        <v>-4.1194804131863849</v>
      </c>
      <c r="J69" s="3">
        <f t="shared" si="16"/>
        <v>0.12565387075806839</v>
      </c>
    </row>
    <row r="70" spans="2:10">
      <c r="B70">
        <f t="shared" si="2"/>
        <v>0.93250000000000144</v>
      </c>
      <c r="C70">
        <f t="shared" si="3"/>
        <v>0.45999999999999952</v>
      </c>
      <c r="D70">
        <f t="shared" si="4"/>
        <v>0.33724216831842641</v>
      </c>
      <c r="E70">
        <f t="shared" si="5"/>
        <v>0.6625000000000012</v>
      </c>
      <c r="F70">
        <f t="shared" si="6"/>
        <v>3.4750000000000017E-2</v>
      </c>
      <c r="H70" s="1">
        <f t="shared" si="15"/>
        <v>21214.255929823245</v>
      </c>
      <c r="I70">
        <f t="shared" si="0"/>
        <v>-4.3266278038971731</v>
      </c>
      <c r="J70" s="3">
        <f t="shared" si="16"/>
        <v>0.12442962967896762</v>
      </c>
    </row>
    <row r="71" spans="2:10">
      <c r="B71">
        <f t="shared" si="2"/>
        <v>0.93125000000000147</v>
      </c>
      <c r="C71">
        <f t="shared" si="3"/>
        <v>0.44999999999999951</v>
      </c>
      <c r="D71">
        <f t="shared" si="4"/>
        <v>0.34678748622465677</v>
      </c>
      <c r="E71">
        <f t="shared" si="5"/>
        <v>0.65625000000000122</v>
      </c>
      <c r="F71">
        <f t="shared" si="6"/>
        <v>3.5375000000000018E-2</v>
      </c>
      <c r="H71" s="1">
        <f t="shared" si="15"/>
        <v>34448.232289933876</v>
      </c>
      <c r="I71">
        <f t="shared" si="0"/>
        <v>-4.5371669410063609</v>
      </c>
      <c r="J71" s="3">
        <f t="shared" si="16"/>
        <v>0.12318534337865232</v>
      </c>
    </row>
    <row r="72" spans="2:10">
      <c r="B72">
        <f t="shared" si="2"/>
        <v>0.93000000000000149</v>
      </c>
      <c r="C72">
        <f t="shared" si="3"/>
        <v>0.4399999999999995</v>
      </c>
      <c r="D72">
        <f t="shared" si="4"/>
        <v>0.35654732351381307</v>
      </c>
      <c r="E72">
        <f t="shared" si="5"/>
        <v>0.65000000000000124</v>
      </c>
      <c r="F72">
        <f t="shared" si="6"/>
        <v>3.6000000000000018E-2</v>
      </c>
      <c r="H72" s="1">
        <f t="shared" si="15"/>
        <v>56397.871570336036</v>
      </c>
      <c r="I72">
        <f t="shared" si="0"/>
        <v>-4.7512627142191484</v>
      </c>
      <c r="J72" s="3">
        <f t="shared" si="16"/>
        <v>0.12192003735896474</v>
      </c>
    </row>
    <row r="73" spans="2:10">
      <c r="B73">
        <f t="shared" si="2"/>
        <v>0.92875000000000152</v>
      </c>
      <c r="C73">
        <f t="shared" si="3"/>
        <v>0.42999999999999949</v>
      </c>
      <c r="D73">
        <f t="shared" si="4"/>
        <v>0.36653154442041397</v>
      </c>
      <c r="E73">
        <f t="shared" si="5"/>
        <v>0.64375000000000127</v>
      </c>
      <c r="F73">
        <f t="shared" si="6"/>
        <v>3.6625000000000019E-2</v>
      </c>
      <c r="H73" s="1">
        <f t="shared" si="15"/>
        <v>93130.06443193763</v>
      </c>
      <c r="I73">
        <f t="shared" si="0"/>
        <v>-4.9690899034212084</v>
      </c>
      <c r="J73" s="3">
        <f t="shared" si="16"/>
        <v>0.12063267867078056</v>
      </c>
    </row>
    <row r="74" spans="2:10">
      <c r="B74">
        <f t="shared" si="2"/>
        <v>0.92750000000000155</v>
      </c>
      <c r="C74">
        <f t="shared" si="3"/>
        <v>0.41999999999999948</v>
      </c>
      <c r="D74">
        <f t="shared" si="4"/>
        <v>0.37675070960210005</v>
      </c>
      <c r="E74">
        <f t="shared" si="5"/>
        <v>0.63750000000000129</v>
      </c>
      <c r="F74">
        <f t="shared" si="6"/>
        <v>3.7250000000000019E-2</v>
      </c>
      <c r="H74" s="1">
        <f t="shared" si="15"/>
        <v>155179.43995811959</v>
      </c>
      <c r="I74">
        <f t="shared" si="0"/>
        <v>-5.1908341801681201</v>
      </c>
      <c r="J74" s="3">
        <f t="shared" si="16"/>
        <v>0.11932216999520631</v>
      </c>
    </row>
    <row r="75" spans="2:10">
      <c r="B75">
        <f t="shared" si="2"/>
        <v>0.92625000000000157</v>
      </c>
      <c r="C75">
        <f t="shared" si="3"/>
        <v>0.40999999999999948</v>
      </c>
      <c r="D75">
        <f t="shared" si="4"/>
        <v>0.38721614328026505</v>
      </c>
      <c r="E75">
        <f t="shared" si="5"/>
        <v>0.63125000000000131</v>
      </c>
      <c r="F75">
        <f t="shared" si="6"/>
        <v>3.787500000000002E-2</v>
      </c>
      <c r="H75" s="1">
        <f t="shared" si="15"/>
        <v>261031.68225932808</v>
      </c>
      <c r="I75">
        <f t="shared" si="0"/>
        <v>-5.4166932222630066</v>
      </c>
      <c r="J75" s="3">
        <f t="shared" si="16"/>
        <v>0.11798734305642554</v>
      </c>
    </row>
    <row r="76" spans="2:10">
      <c r="B76">
        <f t="shared" si="2"/>
        <v>0.9250000000000016</v>
      </c>
      <c r="C76">
        <f t="shared" si="3"/>
        <v>0.39999999999999947</v>
      </c>
      <c r="D76">
        <f t="shared" si="4"/>
        <v>0.39794000867203821</v>
      </c>
      <c r="E76">
        <f t="shared" si="5"/>
        <v>0.62500000000000133</v>
      </c>
      <c r="F76">
        <f t="shared" si="6"/>
        <v>3.850000000000002E-2</v>
      </c>
      <c r="H76" s="1">
        <f t="shared" si="15"/>
        <v>443484.0029218393</v>
      </c>
      <c r="I76">
        <f t="shared" si="0"/>
        <v>-5.6468779588507845</v>
      </c>
      <c r="J76" s="3">
        <f t="shared" si="16"/>
        <v>0.11662695126319178</v>
      </c>
    </row>
    <row r="77" spans="2:10">
      <c r="B77">
        <f t="shared" si="2"/>
        <v>0.92375000000000163</v>
      </c>
      <c r="C77">
        <f t="shared" si="3"/>
        <v>0.38999999999999946</v>
      </c>
      <c r="D77">
        <f t="shared" si="4"/>
        <v>0.4089353929735014</v>
      </c>
      <c r="E77">
        <f t="shared" si="5"/>
        <v>0.61875000000000135</v>
      </c>
      <c r="F77">
        <f t="shared" si="6"/>
        <v>3.9125000000000021E-2</v>
      </c>
      <c r="H77" s="1">
        <f t="shared" si="15"/>
        <v>761401.91796350654</v>
      </c>
      <c r="I77">
        <f t="shared" si="0"/>
        <v>-5.8816139664630063</v>
      </c>
      <c r="J77" s="3">
        <f t="shared" si="16"/>
        <v>0.11523966145820355</v>
      </c>
    </row>
    <row r="78" spans="2:10">
      <c r="B78">
        <f t="shared" si="2"/>
        <v>0.92250000000000165</v>
      </c>
      <c r="C78">
        <f t="shared" si="3"/>
        <v>0.37999999999999945</v>
      </c>
      <c r="D78">
        <f t="shared" si="4"/>
        <v>0.4202164033831905</v>
      </c>
      <c r="E78">
        <f t="shared" si="5"/>
        <v>0.61250000000000138</v>
      </c>
      <c r="F78">
        <f t="shared" si="6"/>
        <v>3.9750000000000021E-2</v>
      </c>
      <c r="H78" s="1">
        <f t="shared" si="15"/>
        <v>1321730.8904001706</v>
      </c>
      <c r="I78">
        <f t="shared" si="0"/>
        <v>-6.1211430400881177</v>
      </c>
      <c r="J78" s="3">
        <f t="shared" si="16"/>
        <v>0.11382404463307913</v>
      </c>
    </row>
    <row r="79" spans="2:10">
      <c r="B79">
        <f t="shared" si="2"/>
        <v>0.92125000000000168</v>
      </c>
      <c r="C79">
        <f t="shared" si="3"/>
        <v>0.36999999999999944</v>
      </c>
      <c r="D79">
        <f t="shared" si="4"/>
        <v>0.43179827593300568</v>
      </c>
      <c r="E79">
        <f t="shared" si="5"/>
        <v>0.6062500000000014</v>
      </c>
      <c r="F79">
        <f t="shared" si="6"/>
        <v>4.0375000000000022E-2</v>
      </c>
      <c r="H79" s="1">
        <f t="shared" si="15"/>
        <v>2321266.3073858987</v>
      </c>
      <c r="I79">
        <f t="shared" si="0"/>
        <v>-6.3657249677689816</v>
      </c>
      <c r="J79" s="3">
        <f t="shared" si="16"/>
        <v>0.11237856544048523</v>
      </c>
    </row>
    <row r="80" spans="2:10">
      <c r="B80">
        <f t="shared" si="2"/>
        <v>0.92000000000000171</v>
      </c>
      <c r="C80">
        <f t="shared" si="3"/>
        <v>0.35999999999999943</v>
      </c>
      <c r="D80">
        <f t="shared" si="4"/>
        <v>0.4436974992327134</v>
      </c>
      <c r="E80">
        <f t="shared" si="5"/>
        <v>0.60000000000000142</v>
      </c>
      <c r="F80">
        <f t="shared" si="6"/>
        <v>4.1000000000000023E-2</v>
      </c>
      <c r="H80" s="1">
        <f t="shared" si="15"/>
        <v>4127048.2150294031</v>
      </c>
      <c r="I80">
        <f t="shared" si="0"/>
        <v>-6.6156395426353267</v>
      </c>
      <c r="J80" s="3">
        <f t="shared" si="16"/>
        <v>0.11090157030302514</v>
      </c>
    </row>
    <row r="81" spans="2:10">
      <c r="B81">
        <f t="shared" si="2"/>
        <v>0.91875000000000173</v>
      </c>
      <c r="C81">
        <f t="shared" si="3"/>
        <v>0.34999999999999942</v>
      </c>
      <c r="D81">
        <f t="shared" si="4"/>
        <v>0.45593195564972511</v>
      </c>
      <c r="E81">
        <f t="shared" si="5"/>
        <v>0.59375000000000144</v>
      </c>
      <c r="F81">
        <f t="shared" si="6"/>
        <v>4.1625000000000023E-2</v>
      </c>
      <c r="H81" s="1">
        <f t="shared" si="15"/>
        <v>7433423.0995266531</v>
      </c>
      <c r="I81">
        <f t="shared" ref="I81:I118" si="17">-LOG(H81)</f>
        <v>-6.8711888529106098</v>
      </c>
      <c r="J81" s="3">
        <f t="shared" si="16"/>
        <v>0.1093912738792982</v>
      </c>
    </row>
    <row r="82" spans="2:10">
      <c r="B82">
        <f t="shared" ref="B82:B118" si="18">B81-(2/16)*B$12</f>
        <v>0.91750000000000176</v>
      </c>
      <c r="C82">
        <f t="shared" ref="C82:C118" si="19">C81-B$12</f>
        <v>0.33999999999999941</v>
      </c>
      <c r="D82">
        <f t="shared" ref="D82:D118" si="20">-LOG(C82)</f>
        <v>0.46852108295774564</v>
      </c>
      <c r="E82">
        <f t="shared" ref="E82:E118" si="21">E81-B$12*(10/16)</f>
        <v>0.58750000000000147</v>
      </c>
      <c r="F82">
        <f t="shared" ref="F82:F118" si="22">F81+B$12*(1/16)</f>
        <v>4.2250000000000024E-2</v>
      </c>
      <c r="H82" s="1">
        <f t="shared" si="15"/>
        <v>13573751.640045419</v>
      </c>
      <c r="I82">
        <f t="shared" si="17"/>
        <v>-7.1326998986093475</v>
      </c>
      <c r="J82" s="3">
        <f t="shared" si="16"/>
        <v>0.10784574359921867</v>
      </c>
    </row>
    <row r="83" spans="2:10">
      <c r="B83">
        <f t="shared" si="18"/>
        <v>0.91625000000000179</v>
      </c>
      <c r="C83">
        <f t="shared" si="19"/>
        <v>0.3299999999999994</v>
      </c>
      <c r="D83">
        <f t="shared" si="20"/>
        <v>0.48148606012211331</v>
      </c>
      <c r="E83">
        <f t="shared" si="21"/>
        <v>0.58125000000000149</v>
      </c>
      <c r="F83">
        <f t="shared" si="22"/>
        <v>4.2875000000000024E-2</v>
      </c>
      <c r="H83" s="1">
        <f t="shared" si="15"/>
        <v>25149397.996985596</v>
      </c>
      <c r="I83">
        <f t="shared" si="17"/>
        <v>-7.4005275937769817</v>
      </c>
      <c r="J83" s="3">
        <f t="shared" si="16"/>
        <v>0.10626288192077796</v>
      </c>
    </row>
    <row r="84" spans="2:10">
      <c r="B84">
        <f t="shared" si="18"/>
        <v>0.91500000000000181</v>
      </c>
      <c r="C84">
        <f t="shared" si="19"/>
        <v>0.3199999999999994</v>
      </c>
      <c r="D84">
        <f t="shared" si="20"/>
        <v>0.49485002168009484</v>
      </c>
      <c r="E84">
        <f t="shared" si="21"/>
        <v>0.57500000000000151</v>
      </c>
      <c r="F84">
        <f t="shared" si="22"/>
        <v>4.3500000000000025E-2</v>
      </c>
      <c r="H84" s="1">
        <f t="shared" si="15"/>
        <v>47321469.849481314</v>
      </c>
      <c r="I84">
        <f t="shared" si="17"/>
        <v>-7.6750582257615783</v>
      </c>
      <c r="J84" s="3">
        <f t="shared" si="16"/>
        <v>0.10464040588574898</v>
      </c>
    </row>
    <row r="85" spans="2:10">
      <c r="B85">
        <f t="shared" si="18"/>
        <v>0.91375000000000184</v>
      </c>
      <c r="C85">
        <f t="shared" si="19"/>
        <v>0.30999999999999939</v>
      </c>
      <c r="D85">
        <f t="shared" si="20"/>
        <v>0.50863830616572814</v>
      </c>
      <c r="E85">
        <f t="shared" si="21"/>
        <v>0.56875000000000153</v>
      </c>
      <c r="F85">
        <f t="shared" si="22"/>
        <v>4.4125000000000025E-2</v>
      </c>
      <c r="H85" s="1">
        <f t="shared" si="15"/>
        <v>90513520.888698295</v>
      </c>
      <c r="I85">
        <f t="shared" si="17"/>
        <v>-7.9567134588598742</v>
      </c>
      <c r="J85" s="3">
        <f t="shared" si="16"/>
        <v>0.10297582345813805</v>
      </c>
    </row>
    <row r="86" spans="2:10">
      <c r="B86">
        <f t="shared" si="18"/>
        <v>0.91250000000000187</v>
      </c>
      <c r="C86">
        <f t="shared" si="19"/>
        <v>0.29999999999999938</v>
      </c>
      <c r="D86">
        <f t="shared" si="20"/>
        <v>0.52287874528033851</v>
      </c>
      <c r="E86">
        <f t="shared" si="21"/>
        <v>0.56250000000000155</v>
      </c>
      <c r="F86">
        <f t="shared" si="22"/>
        <v>4.4750000000000026E-2</v>
      </c>
      <c r="H86" s="1">
        <f t="shared" si="15"/>
        <v>176179344.45889071</v>
      </c>
      <c r="I86">
        <f t="shared" si="17"/>
        <v>-8.2459549896982374</v>
      </c>
      <c r="J86" s="3">
        <f t="shared" si="16"/>
        <v>0.10126640601088333</v>
      </c>
    </row>
    <row r="87" spans="2:10">
      <c r="B87">
        <f t="shared" si="18"/>
        <v>0.91125000000000189</v>
      </c>
      <c r="C87">
        <f t="shared" si="19"/>
        <v>0.28999999999999937</v>
      </c>
      <c r="D87">
        <f t="shared" si="20"/>
        <v>0.53760200210104481</v>
      </c>
      <c r="E87">
        <f t="shared" si="21"/>
        <v>0.55625000000000158</v>
      </c>
      <c r="F87">
        <f t="shared" si="22"/>
        <v>4.5375000000000026E-2</v>
      </c>
      <c r="H87" s="1">
        <f t="shared" si="15"/>
        <v>349373521.34101355</v>
      </c>
      <c r="I87">
        <f t="shared" si="17"/>
        <v>-8.5432899871630994</v>
      </c>
      <c r="J87" s="3">
        <f t="shared" si="16"/>
        <v>9.950915617586599E-2</v>
      </c>
    </row>
    <row r="88" spans="2:10">
      <c r="B88">
        <f t="shared" si="18"/>
        <v>0.91000000000000192</v>
      </c>
      <c r="C88">
        <f t="shared" si="19"/>
        <v>0.27999999999999936</v>
      </c>
      <c r="D88">
        <f t="shared" si="20"/>
        <v>0.55284196865778179</v>
      </c>
      <c r="E88">
        <f t="shared" si="21"/>
        <v>0.5500000000000016</v>
      </c>
      <c r="F88">
        <f t="shared" si="22"/>
        <v>4.6000000000000027E-2</v>
      </c>
      <c r="H88" s="1">
        <f t="shared" si="15"/>
        <v>706768983.5464015</v>
      </c>
      <c r="I88">
        <f t="shared" si="17"/>
        <v>-8.8492774823030178</v>
      </c>
      <c r="J88" s="3">
        <f t="shared" si="16"/>
        <v>9.7700770079589078E-2</v>
      </c>
    </row>
    <row r="89" spans="2:10">
      <c r="B89">
        <f t="shared" si="18"/>
        <v>0.90875000000000195</v>
      </c>
      <c r="C89">
        <f t="shared" si="19"/>
        <v>0.26999999999999935</v>
      </c>
      <c r="D89">
        <f t="shared" si="20"/>
        <v>0.56863623584101375</v>
      </c>
      <c r="E89">
        <f t="shared" si="21"/>
        <v>0.54375000000000162</v>
      </c>
      <c r="F89">
        <f t="shared" si="22"/>
        <v>4.6625000000000028E-2</v>
      </c>
      <c r="H89" s="1">
        <f t="shared" si="15"/>
        <v>1460615535.9222777</v>
      </c>
      <c r="I89">
        <f t="shared" si="17"/>
        <v>-9.1645359157285675</v>
      </c>
      <c r="J89" s="3">
        <f t="shared" si="16"/>
        <v>9.583759273804407E-2</v>
      </c>
    </row>
    <row r="90" spans="2:10">
      <c r="B90">
        <f t="shared" si="18"/>
        <v>0.90750000000000197</v>
      </c>
      <c r="C90">
        <f t="shared" si="19"/>
        <v>0.25999999999999934</v>
      </c>
      <c r="D90">
        <f t="shared" si="20"/>
        <v>0.58502665202918314</v>
      </c>
      <c r="E90">
        <f t="shared" si="21"/>
        <v>0.53750000000000164</v>
      </c>
      <c r="F90">
        <f t="shared" si="22"/>
        <v>4.7250000000000028E-2</v>
      </c>
      <c r="H90" s="1">
        <f t="shared" si="15"/>
        <v>3088531996.3160362</v>
      </c>
      <c r="I90">
        <f t="shared" si="17"/>
        <v>-9.4897521048647491</v>
      </c>
      <c r="J90" s="3">
        <f t="shared" si="16"/>
        <v>9.3915565060249243E-2</v>
      </c>
    </row>
    <row r="91" spans="2:10">
      <c r="B91">
        <f t="shared" si="18"/>
        <v>0.906250000000002</v>
      </c>
      <c r="C91">
        <f t="shared" si="19"/>
        <v>0.24999999999999933</v>
      </c>
      <c r="D91">
        <f t="shared" si="20"/>
        <v>0.60205999132796351</v>
      </c>
      <c r="E91">
        <f t="shared" si="21"/>
        <v>0.53125000000000167</v>
      </c>
      <c r="F91">
        <f t="shared" si="22"/>
        <v>4.7875000000000029E-2</v>
      </c>
      <c r="H91" s="1">
        <f t="shared" si="15"/>
        <v>6694096449.7323179</v>
      </c>
      <c r="I91">
        <f t="shared" si="17"/>
        <v>-9.8256919654589794</v>
      </c>
      <c r="J91" s="3">
        <f t="shared" si="16"/>
        <v>9.1930160484137338E-2</v>
      </c>
    </row>
    <row r="92" spans="2:10">
      <c r="B92">
        <f t="shared" si="18"/>
        <v>0.90500000000000203</v>
      </c>
      <c r="C92">
        <f t="shared" si="19"/>
        <v>0.23999999999999932</v>
      </c>
      <c r="D92">
        <f t="shared" si="20"/>
        <v>0.61978875828839519</v>
      </c>
      <c r="E92">
        <f t="shared" si="21"/>
        <v>0.52500000000000169</v>
      </c>
      <c r="F92">
        <f t="shared" si="22"/>
        <v>4.8500000000000029E-2</v>
      </c>
      <c r="H92" s="1">
        <f t="shared" si="15"/>
        <v>14900931468.890446</v>
      </c>
      <c r="I92">
        <f t="shared" si="17"/>
        <v>-10.17321341734886</v>
      </c>
      <c r="J92" s="3">
        <f t="shared" si="16"/>
        <v>8.9876308703468147E-2</v>
      </c>
    </row>
    <row r="93" spans="2:10">
      <c r="B93">
        <f t="shared" si="18"/>
        <v>0.90375000000000205</v>
      </c>
      <c r="C93">
        <f t="shared" si="19"/>
        <v>0.22999999999999932</v>
      </c>
      <c r="D93">
        <f t="shared" si="20"/>
        <v>0.63827216398240838</v>
      </c>
      <c r="E93">
        <f t="shared" si="21"/>
        <v>0.51875000000000171</v>
      </c>
      <c r="F93">
        <f t="shared" si="22"/>
        <v>4.912500000000003E-2</v>
      </c>
      <c r="H93" s="1">
        <f t="shared" si="15"/>
        <v>34141455570.658676</v>
      </c>
      <c r="I93">
        <f t="shared" si="17"/>
        <v>-10.533282032678819</v>
      </c>
      <c r="J93" s="3">
        <f t="shared" si="16"/>
        <v>8.7748303186868076E-2</v>
      </c>
    </row>
    <row r="94" spans="2:10">
      <c r="B94">
        <f t="shared" si="18"/>
        <v>0.90250000000000208</v>
      </c>
      <c r="C94">
        <f t="shared" si="19"/>
        <v>0.21999999999999931</v>
      </c>
      <c r="D94">
        <f t="shared" si="20"/>
        <v>0.65757731917779516</v>
      </c>
      <c r="E94">
        <f t="shared" si="21"/>
        <v>0.51250000000000173</v>
      </c>
      <c r="F94">
        <f t="shared" si="22"/>
        <v>4.975000000000003E-2</v>
      </c>
      <c r="H94" s="1">
        <f t="shared" si="15"/>
        <v>80721673793.010025</v>
      </c>
      <c r="I94">
        <f t="shared" si="17"/>
        <v>-10.906990158574885</v>
      </c>
      <c r="J94" s="3">
        <f t="shared" si="16"/>
        <v>8.5539688162822342E-2</v>
      </c>
    </row>
    <row r="95" spans="2:10">
      <c r="B95">
        <f t="shared" si="18"/>
        <v>0.9012500000000021</v>
      </c>
      <c r="C95">
        <f t="shared" si="19"/>
        <v>0.2099999999999993</v>
      </c>
      <c r="D95">
        <f t="shared" si="20"/>
        <v>0.67778070526608214</v>
      </c>
      <c r="E95">
        <f t="shared" si="21"/>
        <v>0.50625000000000175</v>
      </c>
      <c r="F95">
        <f t="shared" si="22"/>
        <v>5.0375000000000031E-2</v>
      </c>
      <c r="H95" s="1">
        <f t="shared" si="15"/>
        <v>197506087023.33533</v>
      </c>
      <c r="I95">
        <f t="shared" si="17"/>
        <v>-11.29558048487341</v>
      </c>
      <c r="J95" s="3">
        <f t="shared" si="16"/>
        <v>8.3243119334398055E-2</v>
      </c>
    </row>
    <row r="96" spans="2:10">
      <c r="B96">
        <f t="shared" si="18"/>
        <v>0.90000000000000213</v>
      </c>
      <c r="C96">
        <f t="shared" si="19"/>
        <v>0.19999999999999929</v>
      </c>
      <c r="D96">
        <f t="shared" si="20"/>
        <v>0.6989700043360203</v>
      </c>
      <c r="E96">
        <f t="shared" si="21"/>
        <v>0.50000000000000178</v>
      </c>
      <c r="F96">
        <f t="shared" si="22"/>
        <v>5.1000000000000031E-2</v>
      </c>
      <c r="H96" s="1">
        <f t="shared" si="15"/>
        <v>501736111111.12006</v>
      </c>
      <c r="I96">
        <f t="shared" si="17"/>
        <v>-11.700475359333344</v>
      </c>
      <c r="J96" s="3">
        <f t="shared" si="16"/>
        <v>8.0850190626339843E-2</v>
      </c>
    </row>
    <row r="97" spans="2:10">
      <c r="B97">
        <f t="shared" si="18"/>
        <v>0.89875000000000216</v>
      </c>
      <c r="C97">
        <f t="shared" si="19"/>
        <v>0.18999999999999928</v>
      </c>
      <c r="D97">
        <f t="shared" si="20"/>
        <v>0.72124639904717269</v>
      </c>
      <c r="E97">
        <f t="shared" si="21"/>
        <v>0.4937500000000018</v>
      </c>
      <c r="F97">
        <f t="shared" si="22"/>
        <v>5.1625000000000032E-2</v>
      </c>
      <c r="H97" s="1">
        <f t="shared" si="15"/>
        <v>1328353367147.0579</v>
      </c>
      <c r="I97">
        <f t="shared" si="17"/>
        <v>-12.123313620956615</v>
      </c>
      <c r="J97" s="3">
        <f t="shared" si="16"/>
        <v>7.8351216500146315E-2</v>
      </c>
    </row>
    <row r="98" spans="2:10">
      <c r="B98">
        <f t="shared" si="18"/>
        <v>0.89750000000000218</v>
      </c>
      <c r="C98">
        <f t="shared" si="19"/>
        <v>0.17999999999999927</v>
      </c>
      <c r="D98">
        <f t="shared" si="20"/>
        <v>0.74472749489669565</v>
      </c>
      <c r="E98">
        <f t="shared" si="21"/>
        <v>0.48750000000000182</v>
      </c>
      <c r="F98">
        <f t="shared" si="22"/>
        <v>5.2250000000000033E-2</v>
      </c>
      <c r="H98" s="1">
        <f t="shared" si="15"/>
        <v>3681267638868.9492</v>
      </c>
      <c r="I98">
        <f t="shared" si="17"/>
        <v>-12.565997393067027</v>
      </c>
      <c r="J98" s="3">
        <f t="shared" si="16"/>
        <v>7.5734955406973781E-2</v>
      </c>
    </row>
    <row r="99" spans="2:10">
      <c r="B99">
        <f t="shared" si="18"/>
        <v>0.89625000000000221</v>
      </c>
      <c r="C99">
        <f t="shared" si="19"/>
        <v>0.16999999999999926</v>
      </c>
      <c r="D99">
        <f t="shared" si="20"/>
        <v>0.769551078621728</v>
      </c>
      <c r="E99">
        <f t="shared" si="21"/>
        <v>0.48125000000000184</v>
      </c>
      <c r="F99">
        <f t="shared" si="22"/>
        <v>5.2875000000000033E-2</v>
      </c>
      <c r="H99" s="1">
        <f t="shared" si="15"/>
        <v>10733769285169.715</v>
      </c>
      <c r="I99">
        <f t="shared" si="17"/>
        <v>-13.030752256196543</v>
      </c>
      <c r="J99" s="3">
        <f t="shared" si="16"/>
        <v>7.2988254165878341E-2</v>
      </c>
    </row>
    <row r="100" spans="2:10">
      <c r="B100">
        <f t="shared" si="18"/>
        <v>0.89500000000000224</v>
      </c>
      <c r="C100">
        <f t="shared" si="19"/>
        <v>0.15999999999999925</v>
      </c>
      <c r="D100">
        <f t="shared" si="20"/>
        <v>0.79588001734407721</v>
      </c>
      <c r="E100">
        <f t="shared" si="21"/>
        <v>0.47500000000000187</v>
      </c>
      <c r="F100">
        <f t="shared" si="22"/>
        <v>5.3500000000000034E-2</v>
      </c>
      <c r="H100" s="1">
        <f t="shared" si="15"/>
        <v>33128797683156.887</v>
      </c>
      <c r="I100">
        <f t="shared" si="17"/>
        <v>-13.520205674667185</v>
      </c>
      <c r="J100" s="3">
        <f t="shared" si="16"/>
        <v>7.009558446271684E-2</v>
      </c>
    </row>
    <row r="101" spans="2:10">
      <c r="B101">
        <f t="shared" si="18"/>
        <v>0.89375000000000226</v>
      </c>
      <c r="C101">
        <f t="shared" si="19"/>
        <v>0.14999999999999925</v>
      </c>
      <c r="D101">
        <f t="shared" si="20"/>
        <v>0.82390874094432098</v>
      </c>
      <c r="E101">
        <f t="shared" si="21"/>
        <v>0.46875000000000189</v>
      </c>
      <c r="F101">
        <f t="shared" si="22"/>
        <v>5.4125000000000034E-2</v>
      </c>
      <c r="H101" s="1">
        <f t="shared" si="15"/>
        <v>109016129009840.52</v>
      </c>
      <c r="I101">
        <f t="shared" si="17"/>
        <v>-14.037490756855933</v>
      </c>
      <c r="J101" s="3">
        <f t="shared" si="16"/>
        <v>6.7038429626981338E-2</v>
      </c>
    </row>
    <row r="102" spans="2:10">
      <c r="B102">
        <f t="shared" si="18"/>
        <v>0.89250000000000229</v>
      </c>
      <c r="C102">
        <f t="shared" si="19"/>
        <v>0.13999999999999924</v>
      </c>
      <c r="D102">
        <f t="shared" si="20"/>
        <v>0.85387196432176438</v>
      </c>
      <c r="E102">
        <f t="shared" si="21"/>
        <v>0.46250000000000191</v>
      </c>
      <c r="F102">
        <f t="shared" si="22"/>
        <v>5.4750000000000035E-2</v>
      </c>
      <c r="H102" s="1">
        <f t="shared" si="15"/>
        <v>385820994243709.56</v>
      </c>
      <c r="I102">
        <f t="shared" si="17"/>
        <v>-14.586385855853546</v>
      </c>
      <c r="J102" s="3">
        <f t="shared" si="16"/>
        <v>6.3794459591905453E-2</v>
      </c>
    </row>
    <row r="103" spans="2:10">
      <c r="B103">
        <f t="shared" si="18"/>
        <v>0.89125000000000232</v>
      </c>
      <c r="C103">
        <f t="shared" si="19"/>
        <v>0.12999999999999923</v>
      </c>
      <c r="D103">
        <f t="shared" si="20"/>
        <v>0.88605664769316583</v>
      </c>
      <c r="E103">
        <f t="shared" si="21"/>
        <v>0.45625000000000193</v>
      </c>
      <c r="F103">
        <f t="shared" si="22"/>
        <v>5.5375000000000035E-2</v>
      </c>
      <c r="H103" s="1">
        <f t="shared" si="15"/>
        <v>1484246321251652.5</v>
      </c>
      <c r="I103">
        <f t="shared" si="17"/>
        <v>-15.17150598118773</v>
      </c>
      <c r="J103" s="3">
        <f t="shared" si="16"/>
        <v>6.0336399651180428E-2</v>
      </c>
    </row>
    <row r="104" spans="2:10">
      <c r="B104">
        <f t="shared" si="18"/>
        <v>0.89000000000000234</v>
      </c>
      <c r="C104">
        <f t="shared" si="19"/>
        <v>0.11999999999999923</v>
      </c>
      <c r="D104">
        <f t="shared" si="20"/>
        <v>0.920818753952378</v>
      </c>
      <c r="E104">
        <f t="shared" si="21"/>
        <v>0.45000000000000195</v>
      </c>
      <c r="F104">
        <f t="shared" si="22"/>
        <v>5.6000000000000036E-2</v>
      </c>
      <c r="H104" s="1">
        <f t="shared" si="15"/>
        <v>6288846090715303</v>
      </c>
      <c r="I104">
        <f t="shared" si="17"/>
        <v>-15.798570966207166</v>
      </c>
      <c r="J104" s="3">
        <f t="shared" si="16"/>
        <v>5.6630445589715556E-2</v>
      </c>
    </row>
    <row r="105" spans="2:10">
      <c r="B105">
        <f t="shared" si="18"/>
        <v>0.88875000000000237</v>
      </c>
      <c r="C105">
        <f t="shared" si="19"/>
        <v>0.10999999999999924</v>
      </c>
      <c r="D105">
        <f t="shared" si="20"/>
        <v>0.95860731484177797</v>
      </c>
      <c r="E105">
        <f t="shared" si="21"/>
        <v>0.44375000000000198</v>
      </c>
      <c r="F105">
        <f t="shared" si="22"/>
        <v>5.6625000000000036E-2</v>
      </c>
      <c r="H105" s="1">
        <f t="shared" si="15"/>
        <v>2.983943388345524E+16</v>
      </c>
      <c r="I105">
        <f t="shared" si="17"/>
        <v>-16.474790579403052</v>
      </c>
      <c r="J105" s="3">
        <f t="shared" si="16"/>
        <v>5.263398767572787E-2</v>
      </c>
    </row>
    <row r="106" spans="2:10">
      <c r="B106">
        <f t="shared" si="18"/>
        <v>0.8875000000000024</v>
      </c>
      <c r="C106">
        <f t="shared" si="19"/>
        <v>9.9999999999999242E-2</v>
      </c>
      <c r="D106">
        <f t="shared" si="20"/>
        <v>1.0000000000000033</v>
      </c>
      <c r="E106">
        <f t="shared" si="21"/>
        <v>0.437500000000002</v>
      </c>
      <c r="F106">
        <f t="shared" si="22"/>
        <v>5.7250000000000037E-2</v>
      </c>
      <c r="H106" s="1">
        <f t="shared" si="15"/>
        <v>1.6196966538814995E+17</v>
      </c>
      <c r="I106">
        <f t="shared" si="17"/>
        <v>-17.209433684986298</v>
      </c>
      <c r="J106" s="3">
        <f t="shared" si="16"/>
        <v>4.8292246921730883E-2</v>
      </c>
    </row>
    <row r="107" spans="2:10">
      <c r="B107">
        <f t="shared" si="18"/>
        <v>0.88625000000000242</v>
      </c>
      <c r="C107">
        <f t="shared" si="19"/>
        <v>8.9999999999999247E-2</v>
      </c>
      <c r="D107">
        <f t="shared" si="20"/>
        <v>1.0457574905606788</v>
      </c>
      <c r="E107">
        <f t="shared" si="21"/>
        <v>0.43125000000000202</v>
      </c>
      <c r="F107">
        <f t="shared" si="22"/>
        <v>5.7875000000000038E-2</v>
      </c>
      <c r="H107" s="1">
        <f t="shared" si="15"/>
        <v>1.0344232655183712E+18</v>
      </c>
      <c r="I107">
        <f t="shared" si="17"/>
        <v>-18.014698279827307</v>
      </c>
      <c r="J107" s="3">
        <f t="shared" si="16"/>
        <v>4.3533133166220525E-2</v>
      </c>
    </row>
    <row r="108" spans="2:10">
      <c r="B108">
        <f t="shared" si="18"/>
        <v>0.88500000000000245</v>
      </c>
      <c r="C108">
        <f t="shared" si="19"/>
        <v>7.9999999999999252E-2</v>
      </c>
      <c r="D108">
        <f t="shared" si="20"/>
        <v>1.0969100130080605</v>
      </c>
      <c r="E108">
        <f t="shared" si="21"/>
        <v>0.42500000000000204</v>
      </c>
      <c r="F108">
        <f t="shared" si="22"/>
        <v>5.8500000000000038E-2</v>
      </c>
      <c r="H108" s="1">
        <f t="shared" si="15"/>
        <v>8.0741367072637297E+18</v>
      </c>
      <c r="I108">
        <f t="shared" si="17"/>
        <v>-18.90709609839454</v>
      </c>
      <c r="J108" s="3">
        <f t="shared" si="16"/>
        <v>3.8259062058488169E-2</v>
      </c>
    </row>
    <row r="109" spans="2:10">
      <c r="B109">
        <f t="shared" si="18"/>
        <v>0.88375000000000248</v>
      </c>
      <c r="C109">
        <f t="shared" si="19"/>
        <v>6.9999999999999257E-2</v>
      </c>
      <c r="D109">
        <f t="shared" si="20"/>
        <v>1.1549019599857477</v>
      </c>
      <c r="E109">
        <f t="shared" si="21"/>
        <v>0.41875000000000207</v>
      </c>
      <c r="F109">
        <f t="shared" si="22"/>
        <v>5.9125000000000039E-2</v>
      </c>
      <c r="H109" s="1">
        <f t="shared" si="15"/>
        <v>8.1239382411870224E+19</v>
      </c>
      <c r="I109">
        <f t="shared" si="17"/>
        <v>-19.909766613204749</v>
      </c>
      <c r="J109" s="3">
        <f t="shared" si="16"/>
        <v>3.2333279315959834E-2</v>
      </c>
    </row>
    <row r="110" spans="2:10">
      <c r="B110">
        <f t="shared" si="18"/>
        <v>0.8825000000000025</v>
      </c>
      <c r="C110">
        <f t="shared" si="19"/>
        <v>5.9999999999999255E-2</v>
      </c>
      <c r="D110">
        <f t="shared" si="20"/>
        <v>1.2218487496163617</v>
      </c>
      <c r="E110">
        <f t="shared" si="21"/>
        <v>0.41250000000000209</v>
      </c>
      <c r="F110">
        <f t="shared" si="22"/>
        <v>5.9750000000000039E-2</v>
      </c>
      <c r="H110" s="1">
        <f t="shared" si="15"/>
        <v>1.1391655849375912E+21</v>
      </c>
      <c r="I110">
        <f t="shared" si="17"/>
        <v>-21.056586856122955</v>
      </c>
      <c r="J110" s="3">
        <f t="shared" si="16"/>
        <v>2.5555571680313235E-2</v>
      </c>
    </row>
    <row r="111" spans="2:10">
      <c r="B111">
        <f t="shared" si="18"/>
        <v>0.88125000000000253</v>
      </c>
      <c r="C111">
        <f t="shared" si="19"/>
        <v>4.9999999999999253E-2</v>
      </c>
      <c r="D111">
        <f t="shared" si="20"/>
        <v>1.3010299956639877</v>
      </c>
      <c r="E111">
        <f t="shared" si="21"/>
        <v>0.40625000000000211</v>
      </c>
      <c r="F111">
        <f t="shared" si="22"/>
        <v>6.037500000000004E-2</v>
      </c>
      <c r="H111" s="1">
        <f t="shared" si="15"/>
        <v>2.5122463173519904E+22</v>
      </c>
      <c r="I111">
        <f t="shared" si="17"/>
        <v>-22.400062218274698</v>
      </c>
      <c r="J111" s="3">
        <f t="shared" si="16"/>
        <v>1.7615632289996436E-2</v>
      </c>
    </row>
    <row r="112" spans="2:10">
      <c r="B112">
        <f t="shared" si="18"/>
        <v>0.88000000000000256</v>
      </c>
      <c r="C112">
        <f t="shared" si="19"/>
        <v>3.9999999999999251E-2</v>
      </c>
      <c r="D112">
        <f t="shared" si="20"/>
        <v>1.3979400086720457</v>
      </c>
      <c r="E112">
        <f t="shared" si="21"/>
        <v>0.40000000000000213</v>
      </c>
      <c r="F112">
        <f t="shared" si="22"/>
        <v>6.100000000000004E-2</v>
      </c>
      <c r="H112" s="1">
        <f t="shared" si="15"/>
        <v>1.0669266205142583E+24</v>
      </c>
      <c r="I112">
        <f t="shared" si="17"/>
        <v>-24.028134551194281</v>
      </c>
      <c r="J112" s="3">
        <f t="shared" si="16"/>
        <v>7.993724802441704E-3</v>
      </c>
    </row>
    <row r="113" spans="2:10">
      <c r="B113">
        <f t="shared" si="18"/>
        <v>0.87875000000000258</v>
      </c>
      <c r="C113">
        <f t="shared" si="19"/>
        <v>2.9999999999999249E-2</v>
      </c>
      <c r="D113">
        <f t="shared" si="20"/>
        <v>1.5228787452803485</v>
      </c>
      <c r="E113">
        <f t="shared" si="21"/>
        <v>0.39375000000000215</v>
      </c>
      <c r="F113">
        <f t="shared" si="22"/>
        <v>6.1625000000000041E-2</v>
      </c>
      <c r="H113" s="1">
        <f t="shared" si="15"/>
        <v>1.2753736648876819E+26</v>
      </c>
      <c r="I113">
        <f t="shared" si="17"/>
        <v>-26.105637445023792</v>
      </c>
      <c r="J113" s="3">
        <f t="shared" si="16"/>
        <v>-4.284317300090712E-3</v>
      </c>
    </row>
    <row r="114" spans="2:10">
      <c r="B114">
        <f t="shared" si="18"/>
        <v>0.87750000000000261</v>
      </c>
      <c r="C114">
        <f t="shared" si="19"/>
        <v>1.9999999999999248E-2</v>
      </c>
      <c r="D114">
        <f t="shared" si="20"/>
        <v>1.6989700043360352</v>
      </c>
      <c r="E114">
        <f t="shared" si="21"/>
        <v>0.38750000000000218</v>
      </c>
      <c r="F114">
        <f t="shared" si="22"/>
        <v>6.2250000000000041E-2</v>
      </c>
      <c r="H114" s="1">
        <f t="shared" ref="H114:H118" si="23">F114^2/(B114^2*C114^16*E114^10)</f>
        <v>1.0059756352194655E+29</v>
      </c>
      <c r="I114">
        <f t="shared" si="17"/>
        <v>-29.002587462213068</v>
      </c>
      <c r="J114" s="3">
        <f t="shared" ref="J114:J118" si="24">C$9-(0.0591/C$6)*LOG(H114)</f>
        <v>-2.1405291901679335E-2</v>
      </c>
    </row>
    <row r="115" spans="2:10">
      <c r="B115">
        <f t="shared" si="18"/>
        <v>0.87625000000000264</v>
      </c>
      <c r="C115">
        <f t="shared" si="19"/>
        <v>9.9999999999992473E-3</v>
      </c>
      <c r="D115">
        <f t="shared" si="20"/>
        <v>2.0000000000000329</v>
      </c>
      <c r="E115">
        <f t="shared" si="21"/>
        <v>0.3812500000000022</v>
      </c>
      <c r="F115">
        <f t="shared" si="22"/>
        <v>6.2875000000000042E-2</v>
      </c>
      <c r="H115" s="1">
        <f t="shared" si="23"/>
        <v>7.935995458799005E+33</v>
      </c>
      <c r="I115">
        <f t="shared" si="17"/>
        <v>-33.899601410630609</v>
      </c>
      <c r="J115" s="3">
        <f t="shared" si="24"/>
        <v>-5.0346644336827007E-2</v>
      </c>
    </row>
    <row r="116" spans="2:10">
      <c r="B116">
        <f t="shared" si="18"/>
        <v>0.87500000000000266</v>
      </c>
      <c r="C116">
        <f t="shared" si="19"/>
        <v>-7.5286998857393428E-16</v>
      </c>
      <c r="D116" t="e">
        <f t="shared" si="20"/>
        <v>#NUM!</v>
      </c>
      <c r="E116">
        <f t="shared" si="21"/>
        <v>0.37500000000000222</v>
      </c>
      <c r="F116">
        <f t="shared" si="22"/>
        <v>6.3500000000000043E-2</v>
      </c>
      <c r="H116" s="1">
        <f t="shared" si="23"/>
        <v>8.9887417231042772E+243</v>
      </c>
      <c r="I116">
        <f t="shared" si="17"/>
        <v>-243.95369890186018</v>
      </c>
      <c r="J116" s="3">
        <f t="shared" si="24"/>
        <v>-1.2917663605099938</v>
      </c>
    </row>
    <row r="117" spans="2:10">
      <c r="B117">
        <f t="shared" si="18"/>
        <v>0.87375000000000269</v>
      </c>
      <c r="C117">
        <f t="shared" si="19"/>
        <v>-1.0000000000000753E-2</v>
      </c>
      <c r="D117" t="e">
        <f t="shared" si="20"/>
        <v>#NUM!</v>
      </c>
      <c r="E117">
        <f t="shared" si="21"/>
        <v>0.36875000000000224</v>
      </c>
      <c r="F117">
        <f t="shared" si="22"/>
        <v>6.4125000000000043E-2</v>
      </c>
      <c r="H117" s="1">
        <f t="shared" si="23"/>
        <v>1.1586708708296751E+34</v>
      </c>
      <c r="I117">
        <f t="shared" si="17"/>
        <v>-34.063960088869521</v>
      </c>
      <c r="J117" s="3">
        <f t="shared" si="24"/>
        <v>-5.1318004125218974E-2</v>
      </c>
    </row>
    <row r="118" spans="2:10">
      <c r="B118">
        <f t="shared" si="18"/>
        <v>0.87250000000000272</v>
      </c>
      <c r="C118">
        <f t="shared" si="19"/>
        <v>-2.0000000000000753E-2</v>
      </c>
      <c r="D118" t="e">
        <f t="shared" si="20"/>
        <v>#NUM!</v>
      </c>
      <c r="E118">
        <f t="shared" si="21"/>
        <v>0.36250000000000226</v>
      </c>
      <c r="F118">
        <f t="shared" si="22"/>
        <v>6.4750000000000044E-2</v>
      </c>
      <c r="H118" s="1">
        <f t="shared" si="23"/>
        <v>2.1448090552852208E+29</v>
      </c>
      <c r="I118">
        <f t="shared" si="17"/>
        <v>-29.331388634550031</v>
      </c>
      <c r="J118" s="3">
        <f t="shared" si="24"/>
        <v>-2.3348506830190768E-2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8"/>
  <sheetViews>
    <sheetView tabSelected="1" zoomScale="118" workbookViewId="0">
      <selection activeCell="H4" sqref="H4"/>
    </sheetView>
  </sheetViews>
  <sheetFormatPr baseColWidth="10" defaultColWidth="8.83203125" defaultRowHeight="15"/>
  <cols>
    <col min="1" max="6" width="9" bestFit="1" customWidth="1"/>
    <col min="8" max="8" width="14" bestFit="1" customWidth="1"/>
    <col min="9" max="9" width="9" bestFit="1" customWidth="1"/>
    <col min="10" max="10" width="10.1640625" bestFit="1" customWidth="1"/>
    <col min="12" max="12" width="9" bestFit="1" customWidth="1"/>
  </cols>
  <sheetData>
    <row r="1" spans="1:14" ht="22">
      <c r="A1" s="7">
        <v>2</v>
      </c>
      <c r="B1" s="7" t="s">
        <v>17</v>
      </c>
      <c r="C1" s="8">
        <v>1</v>
      </c>
      <c r="D1" s="8"/>
      <c r="E1" s="7"/>
      <c r="F1" s="7"/>
      <c r="G1" s="9"/>
      <c r="H1" s="9"/>
      <c r="I1" s="9"/>
      <c r="J1" s="9"/>
      <c r="K1" s="9"/>
      <c r="L1" s="9"/>
      <c r="M1" s="9"/>
      <c r="N1" s="9"/>
    </row>
    <row r="2" spans="1:14" ht="22">
      <c r="A2" s="7">
        <v>16</v>
      </c>
      <c r="B2" s="24" t="s">
        <v>5</v>
      </c>
      <c r="C2" s="24">
        <v>0</v>
      </c>
      <c r="D2" s="24"/>
      <c r="E2" s="24" t="s">
        <v>1</v>
      </c>
      <c r="F2" s="24">
        <f>10^-C2</f>
        <v>1</v>
      </c>
      <c r="G2" s="9"/>
      <c r="H2" s="10" t="s">
        <v>18</v>
      </c>
      <c r="I2" s="10"/>
      <c r="J2" s="10"/>
      <c r="K2" s="10"/>
      <c r="L2" s="11">
        <v>1.51</v>
      </c>
      <c r="M2" s="12"/>
      <c r="N2" s="9"/>
    </row>
    <row r="3" spans="1:14" ht="19">
      <c r="A3" s="7">
        <v>10</v>
      </c>
      <c r="B3" s="7" t="s">
        <v>2</v>
      </c>
      <c r="C3" s="8">
        <v>1</v>
      </c>
      <c r="D3" s="8"/>
      <c r="E3" s="7"/>
      <c r="F3" s="7"/>
      <c r="G3" s="9"/>
      <c r="H3" s="10" t="s">
        <v>19</v>
      </c>
      <c r="I3" s="10"/>
      <c r="J3" s="10"/>
      <c r="K3" s="10"/>
      <c r="L3" s="11">
        <v>1.36</v>
      </c>
      <c r="M3" s="12"/>
      <c r="N3" s="9"/>
    </row>
    <row r="4" spans="1:14" ht="19">
      <c r="A4" s="13"/>
      <c r="B4" s="13"/>
      <c r="C4" s="13"/>
      <c r="D4" s="13"/>
      <c r="E4" s="13"/>
      <c r="F4" s="13"/>
      <c r="G4" s="9"/>
      <c r="H4" s="10"/>
      <c r="I4" s="10"/>
      <c r="J4" s="10"/>
      <c r="K4" s="10"/>
      <c r="L4" s="11"/>
      <c r="M4" s="12"/>
      <c r="N4" s="9"/>
    </row>
    <row r="5" spans="1:14" ht="22">
      <c r="A5" s="14">
        <v>2</v>
      </c>
      <c r="B5" s="14" t="s">
        <v>20</v>
      </c>
      <c r="C5" s="15">
        <v>1</v>
      </c>
      <c r="D5" s="15"/>
      <c r="E5" s="14"/>
      <c r="F5" s="14"/>
      <c r="G5" s="9"/>
      <c r="H5" s="10" t="s">
        <v>21</v>
      </c>
      <c r="I5" s="10"/>
      <c r="J5" s="10"/>
      <c r="K5" s="10"/>
      <c r="L5" s="11">
        <f>L2-L3</f>
        <v>0.14999999999999991</v>
      </c>
      <c r="M5" s="12" t="s">
        <v>16</v>
      </c>
      <c r="N5" s="9"/>
    </row>
    <row r="6" spans="1:14" ht="19">
      <c r="A6" s="14"/>
      <c r="B6" s="14" t="s">
        <v>8</v>
      </c>
      <c r="C6" s="14">
        <v>10</v>
      </c>
      <c r="D6" s="14"/>
      <c r="E6" s="14"/>
      <c r="F6" s="14"/>
      <c r="G6" s="9"/>
      <c r="H6" s="9"/>
      <c r="I6" s="9"/>
      <c r="J6" s="9"/>
      <c r="K6" s="9"/>
      <c r="L6" s="9"/>
      <c r="M6" s="9"/>
      <c r="N6" s="9"/>
    </row>
    <row r="7" spans="1:14" ht="19">
      <c r="A7" s="9"/>
      <c r="B7" s="9"/>
      <c r="C7" s="9" t="s">
        <v>4</v>
      </c>
      <c r="D7" s="9"/>
      <c r="E7" s="16">
        <f>C5^2/(C1^2*C3^10*F2^16)</f>
        <v>1</v>
      </c>
      <c r="F7" s="9"/>
      <c r="G7" s="9"/>
      <c r="H7" s="9"/>
      <c r="I7" s="9"/>
      <c r="J7" s="9"/>
      <c r="K7" s="9"/>
      <c r="L7" s="9"/>
      <c r="M7" s="9"/>
      <c r="N7" s="9"/>
    </row>
    <row r="8" spans="1:14" ht="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21">
      <c r="A9" s="9"/>
      <c r="B9" s="5" t="s">
        <v>22</v>
      </c>
      <c r="C9" s="9">
        <f>L5</f>
        <v>0.14999999999999991</v>
      </c>
      <c r="D9" s="9"/>
      <c r="E9" s="5" t="s">
        <v>6</v>
      </c>
      <c r="F9" s="9">
        <f>C9-(0.0591/C6)*LOG(E7)</f>
        <v>0.14999999999999991</v>
      </c>
      <c r="G9" s="9"/>
      <c r="H9" s="9"/>
      <c r="I9" s="9"/>
      <c r="J9" s="9"/>
      <c r="K9" s="9"/>
      <c r="L9" s="9"/>
      <c r="M9" s="9"/>
      <c r="N9" s="9"/>
    </row>
    <row r="10" spans="1:14" ht="19">
      <c r="A10" s="9"/>
      <c r="B10" s="9" t="s">
        <v>10</v>
      </c>
      <c r="C10" s="9">
        <v>100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9">
      <c r="A11" s="9"/>
      <c r="B11" s="9" t="s">
        <v>11</v>
      </c>
      <c r="C11" s="9">
        <v>0.1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9">
      <c r="A12" s="9"/>
      <c r="B12" s="9">
        <f>C11/C10</f>
        <v>1E-3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9">
      <c r="A13" s="9"/>
      <c r="B13" s="9"/>
      <c r="C13" s="9"/>
      <c r="D13" s="9"/>
      <c r="E13" s="9"/>
      <c r="F13" s="9"/>
      <c r="G13" s="12" t="s">
        <v>23</v>
      </c>
      <c r="H13" s="12">
        <f>-C9/(0.0591/C6)</f>
        <v>-25.380710659898462</v>
      </c>
      <c r="I13" s="12" t="s">
        <v>12</v>
      </c>
      <c r="J13" s="9"/>
      <c r="K13" s="9"/>
      <c r="L13" s="9"/>
      <c r="M13" s="9"/>
      <c r="N13" s="9"/>
    </row>
    <row r="14" spans="1:14" ht="19">
      <c r="A14" s="9"/>
      <c r="B14" s="5" t="s">
        <v>6</v>
      </c>
      <c r="C14" s="9">
        <f>C9-(0.0591/10)*LOG(E7)</f>
        <v>0.14999999999999991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21">
      <c r="A15" s="9"/>
      <c r="B15" s="25" t="s">
        <v>3</v>
      </c>
      <c r="C15" s="25" t="s">
        <v>1</v>
      </c>
      <c r="D15" s="25"/>
      <c r="E15" s="25" t="s">
        <v>2</v>
      </c>
      <c r="F15" s="25" t="s">
        <v>0</v>
      </c>
      <c r="G15" s="17"/>
      <c r="H15" s="17" t="s">
        <v>7</v>
      </c>
      <c r="I15" s="17" t="s">
        <v>13</v>
      </c>
      <c r="J15" s="17" t="s">
        <v>9</v>
      </c>
      <c r="K15" s="9"/>
      <c r="L15" s="9"/>
      <c r="M15" s="9"/>
      <c r="N15" s="9"/>
    </row>
    <row r="16" spans="1:14" ht="19">
      <c r="A16" s="9"/>
      <c r="B16" s="20">
        <f>C1</f>
        <v>1</v>
      </c>
      <c r="C16" s="20">
        <f>F2</f>
        <v>1</v>
      </c>
      <c r="D16" s="20">
        <f>-LOG(C16)</f>
        <v>0</v>
      </c>
      <c r="E16" s="20">
        <f>C3</f>
        <v>1</v>
      </c>
      <c r="F16" s="20">
        <v>1E-3</v>
      </c>
      <c r="G16" s="9"/>
      <c r="H16" s="18">
        <f>F16^2/(B16^2*C16^16*E16^10)</f>
        <v>9.9999999999999995E-7</v>
      </c>
      <c r="I16" s="9">
        <f>-LOG(H16)</f>
        <v>6</v>
      </c>
      <c r="J16" s="19">
        <f>C$9-(0.0591/C$6)*LOG(H16)</f>
        <v>0.1854599999999999</v>
      </c>
      <c r="K16" s="9"/>
      <c r="L16" s="9"/>
      <c r="M16" s="9"/>
      <c r="N16" s="9"/>
    </row>
    <row r="17" spans="1:14" ht="19">
      <c r="A17" s="9"/>
      <c r="B17" s="9">
        <f t="shared" ref="B17:B80" si="0">B16-A$1*B$12</f>
        <v>0.998</v>
      </c>
      <c r="C17" s="9">
        <f>C16</f>
        <v>1</v>
      </c>
      <c r="D17" s="9">
        <f>-LOG(C17)</f>
        <v>0</v>
      </c>
      <c r="E17" s="9">
        <f t="shared" ref="E17:E80" si="1">E16-A$3*B$12</f>
        <v>0.99</v>
      </c>
      <c r="F17" s="9">
        <f>F16+2*B$12</f>
        <v>3.0000000000000001E-3</v>
      </c>
      <c r="G17" s="9"/>
      <c r="H17" s="16">
        <f>F17^2/(B17^2*C17^16*E17^10)</f>
        <v>9.9914721204904071E-6</v>
      </c>
      <c r="I17" s="9">
        <f t="shared" ref="I17:I80" si="2">-LOG(H17)</f>
        <v>5.0003705191109162</v>
      </c>
      <c r="J17" s="19">
        <f t="shared" ref="J17:J80" si="3">C$9-(0.0591/C$6)*LOG(H17)</f>
        <v>0.17955218976794543</v>
      </c>
      <c r="K17" s="9"/>
      <c r="L17" s="9"/>
      <c r="M17" s="9"/>
      <c r="N17" s="9"/>
    </row>
    <row r="18" spans="1:14" ht="19">
      <c r="A18" s="9"/>
      <c r="B18" s="9">
        <f t="shared" si="0"/>
        <v>0.996</v>
      </c>
      <c r="C18" s="9">
        <f t="shared" ref="C18:C81" si="4">C17</f>
        <v>1</v>
      </c>
      <c r="D18" s="9">
        <f t="shared" ref="D18:D81" si="5">-LOG(C18)</f>
        <v>0</v>
      </c>
      <c r="E18" s="9">
        <f t="shared" si="1"/>
        <v>0.98</v>
      </c>
      <c r="F18" s="9">
        <f t="shared" ref="F18:F81" si="6">F17+2*B$12</f>
        <v>5.0000000000000001E-3</v>
      </c>
      <c r="G18" s="9"/>
      <c r="H18" s="16">
        <f t="shared" ref="H18:H81" si="7">F18^2/(B18^2*C18^16*E18^10)</f>
        <v>3.0843281308250358E-5</v>
      </c>
      <c r="I18" s="9">
        <f t="shared" si="2"/>
        <v>4.5108394251003086</v>
      </c>
      <c r="J18" s="19">
        <f t="shared" si="3"/>
        <v>0.17665906100234274</v>
      </c>
      <c r="K18" s="9"/>
      <c r="L18" s="9"/>
      <c r="M18" s="9"/>
      <c r="N18" s="9"/>
    </row>
    <row r="19" spans="1:14" ht="19">
      <c r="A19" s="9"/>
      <c r="B19" s="9">
        <f t="shared" si="0"/>
        <v>0.99399999999999999</v>
      </c>
      <c r="C19" s="9">
        <f t="shared" si="4"/>
        <v>1</v>
      </c>
      <c r="D19" s="9">
        <f t="shared" si="5"/>
        <v>0</v>
      </c>
      <c r="E19" s="9">
        <f t="shared" si="1"/>
        <v>0.97</v>
      </c>
      <c r="F19" s="9">
        <f t="shared" si="6"/>
        <v>7.0000000000000001E-3</v>
      </c>
      <c r="G19" s="9"/>
      <c r="H19" s="16">
        <f t="shared" si="7"/>
        <v>6.7252118349646244E-5</v>
      </c>
      <c r="I19" s="9">
        <f t="shared" si="2"/>
        <v>4.172294031428561</v>
      </c>
      <c r="J19" s="19">
        <f t="shared" si="3"/>
        <v>0.1746582577257427</v>
      </c>
      <c r="K19" s="9"/>
      <c r="L19" s="9"/>
      <c r="M19" s="9"/>
      <c r="N19" s="9"/>
    </row>
    <row r="20" spans="1:14" ht="19">
      <c r="A20" s="9"/>
      <c r="B20" s="9">
        <f t="shared" si="0"/>
        <v>0.99199999999999999</v>
      </c>
      <c r="C20" s="9">
        <f t="shared" si="4"/>
        <v>1</v>
      </c>
      <c r="D20" s="9">
        <f t="shared" si="5"/>
        <v>0</v>
      </c>
      <c r="E20" s="9">
        <f t="shared" si="1"/>
        <v>0.96</v>
      </c>
      <c r="F20" s="9">
        <f t="shared" si="6"/>
        <v>9.0000000000000011E-3</v>
      </c>
      <c r="G20" s="9"/>
      <c r="H20" s="16">
        <f t="shared" si="7"/>
        <v>1.238081813480762E-4</v>
      </c>
      <c r="I20" s="9">
        <f t="shared" si="2"/>
        <v>3.9072506558253917</v>
      </c>
      <c r="J20" s="19">
        <f t="shared" si="3"/>
        <v>0.17309185137592797</v>
      </c>
      <c r="K20" s="9"/>
      <c r="L20" s="9"/>
      <c r="M20" s="9"/>
      <c r="N20" s="9"/>
    </row>
    <row r="21" spans="1:14" ht="19">
      <c r="A21" s="9"/>
      <c r="B21" s="9">
        <f t="shared" si="0"/>
        <v>0.99</v>
      </c>
      <c r="C21" s="9">
        <f t="shared" si="4"/>
        <v>1</v>
      </c>
      <c r="D21" s="9">
        <f t="shared" si="5"/>
        <v>0</v>
      </c>
      <c r="E21" s="9">
        <f t="shared" si="1"/>
        <v>0.95</v>
      </c>
      <c r="F21" s="9">
        <f t="shared" si="6"/>
        <v>1.1000000000000001E-2</v>
      </c>
      <c r="G21" s="9"/>
      <c r="H21" s="16">
        <f t="shared" si="7"/>
        <v>2.0619537902655474E-4</v>
      </c>
      <c r="I21" s="9">
        <f t="shared" si="2"/>
        <v>3.6857210717671274</v>
      </c>
      <c r="J21" s="19">
        <f t="shared" si="3"/>
        <v>0.17178261153414365</v>
      </c>
      <c r="K21" s="9"/>
      <c r="L21" s="9"/>
      <c r="M21" s="9"/>
      <c r="N21" s="9"/>
    </row>
    <row r="22" spans="1:14" ht="19">
      <c r="A22" s="9"/>
      <c r="B22" s="9">
        <f t="shared" si="0"/>
        <v>0.98799999999999999</v>
      </c>
      <c r="C22" s="9">
        <f t="shared" si="4"/>
        <v>1</v>
      </c>
      <c r="D22" s="9">
        <f t="shared" si="5"/>
        <v>0</v>
      </c>
      <c r="E22" s="9">
        <f t="shared" si="1"/>
        <v>0.94</v>
      </c>
      <c r="F22" s="9">
        <f t="shared" si="6"/>
        <v>1.3000000000000001E-2</v>
      </c>
      <c r="G22" s="9"/>
      <c r="H22" s="16">
        <f t="shared" si="7"/>
        <v>3.2143582564842969E-4</v>
      </c>
      <c r="I22" s="9">
        <f t="shared" si="2"/>
        <v>3.4929057205585692</v>
      </c>
      <c r="J22" s="19">
        <f t="shared" si="3"/>
        <v>0.17064307280850105</v>
      </c>
      <c r="K22" s="9"/>
      <c r="L22" s="9"/>
      <c r="M22" s="9"/>
      <c r="N22" s="9"/>
    </row>
    <row r="23" spans="1:14" ht="19">
      <c r="A23" s="9"/>
      <c r="B23" s="9">
        <f t="shared" si="0"/>
        <v>0.98599999999999999</v>
      </c>
      <c r="C23" s="9">
        <f t="shared" si="4"/>
        <v>1</v>
      </c>
      <c r="D23" s="9">
        <f t="shared" si="5"/>
        <v>0</v>
      </c>
      <c r="E23" s="9">
        <f t="shared" si="1"/>
        <v>0.92999999999999994</v>
      </c>
      <c r="F23" s="9">
        <f t="shared" si="6"/>
        <v>1.5000000000000001E-2</v>
      </c>
      <c r="G23" s="9"/>
      <c r="H23" s="16">
        <f t="shared" si="7"/>
        <v>4.7818858277060624E-4</v>
      </c>
      <c r="I23" s="9">
        <f t="shared" si="2"/>
        <v>3.3204007973104108</v>
      </c>
      <c r="J23" s="19">
        <f t="shared" si="3"/>
        <v>0.16962356871210443</v>
      </c>
      <c r="K23" s="9"/>
      <c r="L23" s="9"/>
      <c r="M23" s="9"/>
      <c r="N23" s="9"/>
    </row>
    <row r="24" spans="1:14" ht="19">
      <c r="A24" s="9"/>
      <c r="B24" s="9">
        <f t="shared" si="0"/>
        <v>0.98399999999999999</v>
      </c>
      <c r="C24" s="9">
        <f t="shared" si="4"/>
        <v>1</v>
      </c>
      <c r="D24" s="9">
        <f t="shared" si="5"/>
        <v>0</v>
      </c>
      <c r="E24" s="9">
        <f t="shared" si="1"/>
        <v>0.91999999999999993</v>
      </c>
      <c r="F24" s="9">
        <f t="shared" si="6"/>
        <v>1.7000000000000001E-2</v>
      </c>
      <c r="G24" s="9"/>
      <c r="H24" s="16">
        <f t="shared" si="7"/>
        <v>6.8711490976844077E-4</v>
      </c>
      <c r="I24" s="9">
        <f t="shared" si="2"/>
        <v>3.1629706275616871</v>
      </c>
      <c r="J24" s="19">
        <f t="shared" si="3"/>
        <v>0.16869315640888949</v>
      </c>
      <c r="K24" s="9"/>
      <c r="L24" s="9"/>
      <c r="M24" s="9"/>
      <c r="N24" s="9"/>
    </row>
    <row r="25" spans="1:14" ht="19">
      <c r="A25" s="9"/>
      <c r="B25" s="9">
        <f t="shared" si="0"/>
        <v>0.98199999999999998</v>
      </c>
      <c r="C25" s="9">
        <f t="shared" si="4"/>
        <v>1</v>
      </c>
      <c r="D25" s="9">
        <f t="shared" si="5"/>
        <v>0</v>
      </c>
      <c r="E25" s="9">
        <f t="shared" si="1"/>
        <v>0.90999999999999992</v>
      </c>
      <c r="F25" s="9">
        <f t="shared" si="6"/>
        <v>1.9000000000000003E-2</v>
      </c>
      <c r="G25" s="9"/>
      <c r="H25" s="16">
        <f t="shared" si="7"/>
        <v>9.6132514719562447E-4</v>
      </c>
      <c r="I25" s="9">
        <f t="shared" si="2"/>
        <v>3.0171296968791768</v>
      </c>
      <c r="J25" s="19">
        <f t="shared" si="3"/>
        <v>0.16783123650855586</v>
      </c>
      <c r="K25" s="9"/>
      <c r="L25" s="9"/>
      <c r="M25" s="9"/>
      <c r="N25" s="9"/>
    </row>
    <row r="26" spans="1:14" ht="19">
      <c r="A26" s="9"/>
      <c r="B26" s="9">
        <f t="shared" si="0"/>
        <v>0.98</v>
      </c>
      <c r="C26" s="9">
        <f t="shared" si="4"/>
        <v>1</v>
      </c>
      <c r="D26" s="9">
        <f t="shared" si="5"/>
        <v>0</v>
      </c>
      <c r="E26" s="9">
        <f t="shared" si="1"/>
        <v>0.89999999999999991</v>
      </c>
      <c r="F26" s="9">
        <f t="shared" si="6"/>
        <v>2.1000000000000005E-2</v>
      </c>
      <c r="G26" s="9"/>
      <c r="H26" s="16">
        <f t="shared" si="7"/>
        <v>1.3169259141393886E-3</v>
      </c>
      <c r="I26" s="9">
        <f t="shared" si="2"/>
        <v>2.8804386563103992</v>
      </c>
      <c r="J26" s="19">
        <f t="shared" si="3"/>
        <v>0.16702339245879438</v>
      </c>
      <c r="K26" s="9"/>
      <c r="L26" s="9"/>
      <c r="M26" s="9"/>
      <c r="N26" s="9"/>
    </row>
    <row r="27" spans="1:14" ht="19">
      <c r="A27" s="9"/>
      <c r="B27" s="9">
        <f t="shared" si="0"/>
        <v>0.97799999999999998</v>
      </c>
      <c r="C27" s="9">
        <f t="shared" si="4"/>
        <v>1</v>
      </c>
      <c r="D27" s="9">
        <f t="shared" si="5"/>
        <v>0</v>
      </c>
      <c r="E27" s="9">
        <f t="shared" si="1"/>
        <v>0.8899999999999999</v>
      </c>
      <c r="F27" s="9">
        <f t="shared" si="6"/>
        <v>2.3000000000000007E-2</v>
      </c>
      <c r="G27" s="9"/>
      <c r="H27" s="16">
        <f t="shared" si="7"/>
        <v>1.7736907290733228E-3</v>
      </c>
      <c r="I27" s="9">
        <f t="shared" si="2"/>
        <v>2.751122103989144</v>
      </c>
      <c r="J27" s="19">
        <f t="shared" si="3"/>
        <v>0.16625913163457576</v>
      </c>
      <c r="K27" s="9"/>
      <c r="L27" s="9"/>
      <c r="M27" s="9"/>
      <c r="N27" s="9"/>
    </row>
    <row r="28" spans="1:14" ht="19">
      <c r="A28" s="9"/>
      <c r="B28" s="9">
        <f t="shared" si="0"/>
        <v>0.97599999999999998</v>
      </c>
      <c r="C28" s="9">
        <f t="shared" si="4"/>
        <v>1</v>
      </c>
      <c r="D28" s="9">
        <f t="shared" si="5"/>
        <v>0</v>
      </c>
      <c r="E28" s="9">
        <f t="shared" si="1"/>
        <v>0.87999999999999989</v>
      </c>
      <c r="F28" s="9">
        <f t="shared" si="6"/>
        <v>2.5000000000000008E-2</v>
      </c>
      <c r="G28" s="9"/>
      <c r="H28" s="16">
        <f t="shared" si="7"/>
        <v>2.3558826863764194E-3</v>
      </c>
      <c r="I28" s="9">
        <f t="shared" si="2"/>
        <v>2.6278463394909939</v>
      </c>
      <c r="J28" s="19">
        <f t="shared" si="3"/>
        <v>0.1655305718663917</v>
      </c>
      <c r="K28" s="9"/>
      <c r="L28" s="9"/>
      <c r="M28" s="9"/>
      <c r="N28" s="9"/>
    </row>
    <row r="29" spans="1:14" ht="19">
      <c r="A29" s="9"/>
      <c r="B29" s="9">
        <f t="shared" si="0"/>
        <v>0.97399999999999998</v>
      </c>
      <c r="C29" s="9">
        <f t="shared" si="4"/>
        <v>1</v>
      </c>
      <c r="D29" s="9">
        <f t="shared" si="5"/>
        <v>0</v>
      </c>
      <c r="E29" s="9">
        <f t="shared" si="1"/>
        <v>0.86999999999999988</v>
      </c>
      <c r="F29" s="9">
        <f t="shared" si="6"/>
        <v>2.700000000000001E-2</v>
      </c>
      <c r="G29" s="9"/>
      <c r="H29" s="16">
        <f t="shared" si="7"/>
        <v>3.0932647205917096E-3</v>
      </c>
      <c r="I29" s="9">
        <f t="shared" si="2"/>
        <v>2.5095829116254409</v>
      </c>
      <c r="J29" s="19">
        <f t="shared" si="3"/>
        <v>0.16483163500770626</v>
      </c>
      <c r="K29" s="9"/>
      <c r="L29" s="9"/>
      <c r="M29" s="9"/>
      <c r="N29" s="9"/>
    </row>
    <row r="30" spans="1:14" ht="19">
      <c r="A30" s="9"/>
      <c r="B30" s="9">
        <f t="shared" si="0"/>
        <v>0.97199999999999998</v>
      </c>
      <c r="C30" s="9">
        <f t="shared" si="4"/>
        <v>1</v>
      </c>
      <c r="D30" s="9">
        <f t="shared" si="5"/>
        <v>0</v>
      </c>
      <c r="E30" s="9">
        <f t="shared" si="1"/>
        <v>0.85999999999999988</v>
      </c>
      <c r="F30" s="9">
        <f t="shared" si="6"/>
        <v>2.9000000000000012E-2</v>
      </c>
      <c r="G30" s="9"/>
      <c r="H30" s="16">
        <f t="shared" si="7"/>
        <v>4.0223416272190159E-3</v>
      </c>
      <c r="I30" s="9">
        <f t="shared" si="2"/>
        <v>2.3955210464903134</v>
      </c>
      <c r="J30" s="19">
        <f t="shared" si="3"/>
        <v>0.16415752938475767</v>
      </c>
      <c r="K30" s="9"/>
      <c r="L30" s="9"/>
      <c r="M30" s="9"/>
      <c r="N30" s="9"/>
    </row>
    <row r="31" spans="1:14" ht="19">
      <c r="A31" s="9"/>
      <c r="B31" s="9">
        <f t="shared" si="0"/>
        <v>0.97</v>
      </c>
      <c r="C31" s="9">
        <f t="shared" si="4"/>
        <v>1</v>
      </c>
      <c r="D31" s="9">
        <f t="shared" si="5"/>
        <v>0</v>
      </c>
      <c r="E31" s="9">
        <f t="shared" si="1"/>
        <v>0.84999999999999987</v>
      </c>
      <c r="F31" s="9">
        <f t="shared" si="6"/>
        <v>3.1000000000000014E-2</v>
      </c>
      <c r="G31" s="9"/>
      <c r="H31" s="16">
        <f t="shared" si="7"/>
        <v>5.1878888404109707E-3</v>
      </c>
      <c r="I31" s="9">
        <f t="shared" si="2"/>
        <v>2.2850093380068706</v>
      </c>
      <c r="J31" s="19">
        <f t="shared" si="3"/>
        <v>0.16350440518762052</v>
      </c>
      <c r="K31" s="9"/>
      <c r="L31" s="9"/>
      <c r="M31" s="9"/>
      <c r="N31" s="9"/>
    </row>
    <row r="32" spans="1:14" ht="19">
      <c r="A32" s="9"/>
      <c r="B32" s="9">
        <f t="shared" si="0"/>
        <v>0.96799999999999997</v>
      </c>
      <c r="C32" s="9">
        <f t="shared" si="4"/>
        <v>1</v>
      </c>
      <c r="D32" s="9">
        <f t="shared" si="5"/>
        <v>0</v>
      </c>
      <c r="E32" s="9">
        <f t="shared" si="1"/>
        <v>0.83999999999999986</v>
      </c>
      <c r="F32" s="9">
        <f t="shared" si="6"/>
        <v>3.3000000000000015E-2</v>
      </c>
      <c r="G32" s="9"/>
      <c r="H32" s="16">
        <f t="shared" si="7"/>
        <v>6.6448365791623425E-3</v>
      </c>
      <c r="I32" s="9">
        <f t="shared" si="2"/>
        <v>2.177515695479828</v>
      </c>
      <c r="J32" s="19">
        <f t="shared" si="3"/>
        <v>0.1628691177602857</v>
      </c>
      <c r="K32" s="9"/>
      <c r="L32" s="9"/>
      <c r="M32" s="9"/>
      <c r="N32" s="9"/>
    </row>
    <row r="33" spans="1:14" ht="19">
      <c r="A33" s="9"/>
      <c r="B33" s="9">
        <f t="shared" si="0"/>
        <v>0.96599999999999997</v>
      </c>
      <c r="C33" s="9">
        <f t="shared" si="4"/>
        <v>1</v>
      </c>
      <c r="D33" s="9">
        <f t="shared" si="5"/>
        <v>0</v>
      </c>
      <c r="E33" s="9">
        <f t="shared" si="1"/>
        <v>0.82999999999999985</v>
      </c>
      <c r="F33" s="9">
        <f t="shared" si="6"/>
        <v>3.5000000000000017E-2</v>
      </c>
      <c r="G33" s="9"/>
      <c r="H33" s="16">
        <f t="shared" si="7"/>
        <v>8.4605951128353483E-3</v>
      </c>
      <c r="I33" s="9">
        <f t="shared" si="2"/>
        <v>2.0725990878911733</v>
      </c>
      <c r="J33" s="19">
        <f t="shared" si="3"/>
        <v>0.16224906060943675</v>
      </c>
      <c r="K33" s="9"/>
      <c r="L33" s="9"/>
      <c r="M33" s="9"/>
      <c r="N33" s="9"/>
    </row>
    <row r="34" spans="1:14" ht="19">
      <c r="A34" s="9"/>
      <c r="B34" s="9">
        <f t="shared" si="0"/>
        <v>0.96399999999999997</v>
      </c>
      <c r="C34" s="9">
        <f t="shared" si="4"/>
        <v>1</v>
      </c>
      <c r="D34" s="9">
        <f t="shared" si="5"/>
        <v>0</v>
      </c>
      <c r="E34" s="9">
        <f t="shared" si="1"/>
        <v>0.81999999999999984</v>
      </c>
      <c r="F34" s="9">
        <f t="shared" si="6"/>
        <v>3.7000000000000019E-2</v>
      </c>
      <c r="G34" s="9"/>
      <c r="H34" s="16">
        <f t="shared" si="7"/>
        <v>1.0717928524203073E-2</v>
      </c>
      <c r="I34" s="9">
        <f t="shared" si="2"/>
        <v>1.9698891435088373</v>
      </c>
      <c r="J34" s="19">
        <f t="shared" si="3"/>
        <v>0.16164204483813713</v>
      </c>
      <c r="K34" s="9"/>
      <c r="L34" s="9"/>
      <c r="M34" s="9"/>
      <c r="N34" s="9"/>
    </row>
    <row r="35" spans="1:14" ht="19">
      <c r="A35" s="9"/>
      <c r="B35" s="9">
        <f t="shared" si="0"/>
        <v>0.96199999999999997</v>
      </c>
      <c r="C35" s="9">
        <f t="shared" si="4"/>
        <v>1</v>
      </c>
      <c r="D35" s="9">
        <f t="shared" si="5"/>
        <v>0</v>
      </c>
      <c r="E35" s="9">
        <f t="shared" si="1"/>
        <v>0.80999999999999983</v>
      </c>
      <c r="F35" s="9">
        <f t="shared" si="6"/>
        <v>3.9000000000000021E-2</v>
      </c>
      <c r="G35" s="9"/>
      <c r="H35" s="16">
        <f t="shared" si="7"/>
        <v>1.3518511698270615E-2</v>
      </c>
      <c r="I35" s="9">
        <f t="shared" si="2"/>
        <v>1.8690711188091236</v>
      </c>
      <c r="J35" s="19">
        <f t="shared" si="3"/>
        <v>0.16104621031216182</v>
      </c>
      <c r="K35" s="9"/>
      <c r="L35" s="9"/>
      <c r="M35" s="9"/>
      <c r="N35" s="9"/>
    </row>
    <row r="36" spans="1:14" ht="19">
      <c r="A36" s="9"/>
      <c r="B36" s="9">
        <f t="shared" si="0"/>
        <v>0.96</v>
      </c>
      <c r="C36" s="9">
        <f t="shared" si="4"/>
        <v>1</v>
      </c>
      <c r="D36" s="9">
        <f t="shared" si="5"/>
        <v>0</v>
      </c>
      <c r="E36" s="9">
        <f t="shared" si="1"/>
        <v>0.79999999999999982</v>
      </c>
      <c r="F36" s="9">
        <f t="shared" si="6"/>
        <v>4.1000000000000023E-2</v>
      </c>
      <c r="G36" s="9"/>
      <c r="H36" s="16">
        <f t="shared" si="7"/>
        <v>1.6987339929781093E-2</v>
      </c>
      <c r="I36" s="9">
        <f t="shared" si="2"/>
        <v>1.7698746225591</v>
      </c>
      <c r="J36" s="19">
        <f t="shared" si="3"/>
        <v>0.16045995901932419</v>
      </c>
      <c r="K36" s="9"/>
      <c r="L36" s="9"/>
      <c r="M36" s="9"/>
      <c r="N36" s="9"/>
    </row>
    <row r="37" spans="1:14" ht="19">
      <c r="A37" s="9"/>
      <c r="B37" s="9">
        <f t="shared" si="0"/>
        <v>0.95799999999999996</v>
      </c>
      <c r="C37" s="9">
        <f t="shared" si="4"/>
        <v>1</v>
      </c>
      <c r="D37" s="9">
        <f t="shared" si="5"/>
        <v>0</v>
      </c>
      <c r="E37" s="9">
        <f t="shared" si="1"/>
        <v>0.78999999999999981</v>
      </c>
      <c r="F37" s="9">
        <f t="shared" si="6"/>
        <v>4.3000000000000024E-2</v>
      </c>
      <c r="G37" s="9"/>
      <c r="H37" s="16">
        <f t="shared" si="7"/>
        <v>2.1278204579252172E-2</v>
      </c>
      <c r="I37" s="9">
        <f t="shared" si="2"/>
        <v>1.6720650199023284</v>
      </c>
      <c r="J37" s="19">
        <f t="shared" si="3"/>
        <v>0.15988190426762267</v>
      </c>
      <c r="K37" s="9"/>
      <c r="L37" s="9"/>
      <c r="M37" s="9"/>
      <c r="N37" s="9"/>
    </row>
    <row r="38" spans="1:14" ht="19">
      <c r="A38" s="9"/>
      <c r="B38" s="9">
        <f t="shared" si="0"/>
        <v>0.95599999999999996</v>
      </c>
      <c r="C38" s="9">
        <f t="shared" si="4"/>
        <v>1</v>
      </c>
      <c r="D38" s="9">
        <f t="shared" si="5"/>
        <v>0</v>
      </c>
      <c r="E38" s="9">
        <f t="shared" si="1"/>
        <v>0.7799999999999998</v>
      </c>
      <c r="F38" s="9">
        <f t="shared" si="6"/>
        <v>4.5000000000000026E-2</v>
      </c>
      <c r="G38" s="9"/>
      <c r="H38" s="16">
        <f t="shared" si="7"/>
        <v>2.6580504283729912E-2</v>
      </c>
      <c r="I38" s="9">
        <f t="shared" si="2"/>
        <v>1.5754367839063153</v>
      </c>
      <c r="J38" s="19">
        <f t="shared" si="3"/>
        <v>0.15931083139288624</v>
      </c>
      <c r="K38" s="9"/>
      <c r="L38" s="9"/>
      <c r="M38" s="9"/>
      <c r="N38" s="9"/>
    </row>
    <row r="39" spans="1:14" ht="19">
      <c r="A39" s="9"/>
      <c r="B39" s="9">
        <f t="shared" si="0"/>
        <v>0.95399999999999996</v>
      </c>
      <c r="C39" s="9">
        <f t="shared" si="4"/>
        <v>1</v>
      </c>
      <c r="D39" s="9">
        <f t="shared" si="5"/>
        <v>0</v>
      </c>
      <c r="E39" s="9">
        <f t="shared" si="1"/>
        <v>0.7699999999999998</v>
      </c>
      <c r="F39" s="9">
        <f t="shared" si="6"/>
        <v>4.7000000000000028E-2</v>
      </c>
      <c r="G39" s="9"/>
      <c r="H39" s="16">
        <f t="shared" si="7"/>
        <v>3.3127732810721441E-2</v>
      </c>
      <c r="I39" s="9">
        <f t="shared" si="2"/>
        <v>1.4798082852615722</v>
      </c>
      <c r="J39" s="19">
        <f t="shared" si="3"/>
        <v>0.15874566696589582</v>
      </c>
      <c r="K39" s="9"/>
      <c r="L39" s="9"/>
      <c r="M39" s="9"/>
      <c r="N39" s="9"/>
    </row>
    <row r="40" spans="1:14" ht="19">
      <c r="A40" s="9"/>
      <c r="B40" s="9">
        <f t="shared" si="0"/>
        <v>0.95199999999999996</v>
      </c>
      <c r="C40" s="9">
        <f t="shared" si="4"/>
        <v>1</v>
      </c>
      <c r="D40" s="9">
        <f t="shared" si="5"/>
        <v>0</v>
      </c>
      <c r="E40" s="9">
        <f t="shared" si="1"/>
        <v>0.75999999999999979</v>
      </c>
      <c r="F40" s="9">
        <f t="shared" si="6"/>
        <v>4.900000000000003E-2</v>
      </c>
      <c r="G40" s="9"/>
      <c r="H40" s="16">
        <f t="shared" si="7"/>
        <v>4.1208076250322835E-2</v>
      </c>
      <c r="I40" s="9">
        <f t="shared" si="2"/>
        <v>1.3850176595198329</v>
      </c>
      <c r="J40" s="19">
        <f t="shared" si="3"/>
        <v>0.15818545436776213</v>
      </c>
      <c r="K40" s="9"/>
      <c r="L40" s="9"/>
      <c r="M40" s="9"/>
      <c r="N40" s="9"/>
    </row>
    <row r="41" spans="1:14" ht="19">
      <c r="A41" s="9"/>
      <c r="B41" s="9">
        <f t="shared" si="0"/>
        <v>0.95</v>
      </c>
      <c r="C41" s="9">
        <f t="shared" si="4"/>
        <v>1</v>
      </c>
      <c r="D41" s="9">
        <f t="shared" si="5"/>
        <v>0</v>
      </c>
      <c r="E41" s="9">
        <f t="shared" si="1"/>
        <v>0.74999999999999978</v>
      </c>
      <c r="F41" s="9">
        <f t="shared" si="6"/>
        <v>5.1000000000000031E-2</v>
      </c>
      <c r="G41" s="9"/>
      <c r="H41" s="16">
        <f t="shared" si="7"/>
        <v>5.1177669777891149E-2</v>
      </c>
      <c r="I41" s="9">
        <f t="shared" si="2"/>
        <v>1.2909194922988214</v>
      </c>
      <c r="J41" s="19">
        <f t="shared" si="3"/>
        <v>0.15762933419948594</v>
      </c>
      <c r="K41" s="9"/>
      <c r="L41" s="9"/>
      <c r="M41" s="9"/>
      <c r="N41" s="9"/>
    </row>
    <row r="42" spans="1:14" ht="19">
      <c r="A42" s="9"/>
      <c r="B42" s="9">
        <f t="shared" si="0"/>
        <v>0.94799999999999995</v>
      </c>
      <c r="C42" s="9">
        <f t="shared" si="4"/>
        <v>1</v>
      </c>
      <c r="D42" s="9">
        <f t="shared" si="5"/>
        <v>0</v>
      </c>
      <c r="E42" s="9">
        <f t="shared" si="1"/>
        <v>0.73999999999999977</v>
      </c>
      <c r="F42" s="9">
        <f t="shared" si="6"/>
        <v>5.3000000000000033E-2</v>
      </c>
      <c r="G42" s="9"/>
      <c r="H42" s="16">
        <f t="shared" si="7"/>
        <v>6.3477215431991266E-2</v>
      </c>
      <c r="I42" s="9">
        <f t="shared" si="2"/>
        <v>1.1973821327843144</v>
      </c>
      <c r="J42" s="19">
        <f t="shared" si="3"/>
        <v>0.15707652840475522</v>
      </c>
      <c r="K42" s="9"/>
      <c r="L42" s="9"/>
      <c r="M42" s="9"/>
      <c r="N42" s="9"/>
    </row>
    <row r="43" spans="1:14" ht="19">
      <c r="A43" s="9"/>
      <c r="B43" s="9">
        <f t="shared" si="0"/>
        <v>0.94599999999999995</v>
      </c>
      <c r="C43" s="9">
        <f t="shared" si="4"/>
        <v>1</v>
      </c>
      <c r="D43" s="9">
        <f t="shared" si="5"/>
        <v>0</v>
      </c>
      <c r="E43" s="9">
        <f t="shared" si="1"/>
        <v>0.72999999999999976</v>
      </c>
      <c r="F43" s="9">
        <f t="shared" si="6"/>
        <v>5.5000000000000035E-2</v>
      </c>
      <c r="G43" s="9"/>
      <c r="H43" s="16">
        <f t="shared" si="7"/>
        <v>7.8652857424969941E-2</v>
      </c>
      <c r="I43" s="9">
        <f t="shared" si="2"/>
        <v>1.1042854950196546</v>
      </c>
      <c r="J43" s="19">
        <f t="shared" si="3"/>
        <v>0.15652632727556606</v>
      </c>
      <c r="K43" s="9"/>
      <c r="L43" s="9"/>
      <c r="M43" s="9"/>
      <c r="N43" s="9"/>
    </row>
    <row r="44" spans="1:14" ht="19">
      <c r="A44" s="9"/>
      <c r="B44" s="9">
        <f t="shared" si="0"/>
        <v>0.94399999999999995</v>
      </c>
      <c r="C44" s="9">
        <f t="shared" si="4"/>
        <v>1</v>
      </c>
      <c r="D44" s="9">
        <f t="shared" si="5"/>
        <v>0</v>
      </c>
      <c r="E44" s="9">
        <f t="shared" si="1"/>
        <v>0.71999999999999975</v>
      </c>
      <c r="F44" s="9">
        <f t="shared" si="6"/>
        <v>5.7000000000000037E-2</v>
      </c>
      <c r="G44" s="9"/>
      <c r="H44" s="16">
        <f t="shared" si="7"/>
        <v>9.7382463874299927E-2</v>
      </c>
      <c r="I44" s="9">
        <f t="shared" si="2"/>
        <v>1.0115192415638377</v>
      </c>
      <c r="J44" s="19">
        <f t="shared" si="3"/>
        <v>0.15597807871764219</v>
      </c>
      <c r="K44" s="9"/>
      <c r="L44" s="9"/>
      <c r="M44" s="9"/>
      <c r="N44" s="9"/>
    </row>
    <row r="45" spans="1:14" ht="19">
      <c r="A45" s="9"/>
      <c r="B45" s="9">
        <f t="shared" si="0"/>
        <v>0.94199999999999995</v>
      </c>
      <c r="C45" s="9">
        <f t="shared" si="4"/>
        <v>1</v>
      </c>
      <c r="D45" s="9">
        <f t="shared" si="5"/>
        <v>0</v>
      </c>
      <c r="E45" s="9">
        <f t="shared" si="1"/>
        <v>0.70999999999999974</v>
      </c>
      <c r="F45" s="9">
        <f t="shared" si="6"/>
        <v>5.9000000000000039E-2</v>
      </c>
      <c r="G45" s="9"/>
      <c r="H45" s="16">
        <f t="shared" si="7"/>
        <v>0.1205087912991146</v>
      </c>
      <c r="I45" s="9">
        <f t="shared" si="2"/>
        <v>0.91898126949221703</v>
      </c>
      <c r="J45" s="19">
        <f t="shared" si="3"/>
        <v>0.15543117930269892</v>
      </c>
      <c r="K45" s="9"/>
      <c r="L45" s="9"/>
      <c r="M45" s="9"/>
      <c r="N45" s="9"/>
    </row>
    <row r="46" spans="1:14" ht="19">
      <c r="A46" s="9"/>
      <c r="B46" s="9">
        <f t="shared" si="0"/>
        <v>0.94</v>
      </c>
      <c r="C46" s="9">
        <f t="shared" si="4"/>
        <v>1</v>
      </c>
      <c r="D46" s="9">
        <f t="shared" si="5"/>
        <v>0</v>
      </c>
      <c r="E46" s="9">
        <f t="shared" si="1"/>
        <v>0.69999999999999973</v>
      </c>
      <c r="F46" s="9">
        <f t="shared" si="6"/>
        <v>6.100000000000004E-2</v>
      </c>
      <c r="G46" s="9"/>
      <c r="H46" s="16">
        <f t="shared" si="7"/>
        <v>0.14908143439158952</v>
      </c>
      <c r="I46" s="9">
        <f t="shared" si="2"/>
        <v>0.82657643732042929</v>
      </c>
      <c r="J46" s="19">
        <f t="shared" si="3"/>
        <v>0.15488506674456365</v>
      </c>
      <c r="K46" s="9"/>
      <c r="L46" s="9"/>
      <c r="M46" s="9"/>
      <c r="N46" s="9"/>
    </row>
    <row r="47" spans="1:14" ht="19">
      <c r="A47" s="9"/>
      <c r="B47" s="9">
        <f t="shared" si="0"/>
        <v>0.93799999999999994</v>
      </c>
      <c r="C47" s="9">
        <f t="shared" si="4"/>
        <v>1</v>
      </c>
      <c r="D47" s="9">
        <f t="shared" si="5"/>
        <v>0</v>
      </c>
      <c r="E47" s="9">
        <f t="shared" si="1"/>
        <v>0.68999999999999972</v>
      </c>
      <c r="F47" s="9">
        <f t="shared" si="6"/>
        <v>6.3000000000000042E-2</v>
      </c>
      <c r="G47" s="9"/>
      <c r="H47" s="16">
        <f t="shared" si="7"/>
        <v>0.18441001992993675</v>
      </c>
      <c r="I47" s="9">
        <f t="shared" si="2"/>
        <v>0.73421548522351632</v>
      </c>
      <c r="J47" s="19">
        <f t="shared" si="3"/>
        <v>0.15433921351767088</v>
      </c>
      <c r="K47" s="9"/>
      <c r="L47" s="9"/>
      <c r="M47" s="9"/>
      <c r="N47" s="9"/>
    </row>
    <row r="48" spans="1:14" ht="19">
      <c r="A48" s="9"/>
      <c r="B48" s="9">
        <f t="shared" si="0"/>
        <v>0.93599999999999994</v>
      </c>
      <c r="C48" s="9">
        <f t="shared" si="4"/>
        <v>1</v>
      </c>
      <c r="D48" s="9">
        <f t="shared" si="5"/>
        <v>0</v>
      </c>
      <c r="E48" s="9">
        <f t="shared" si="1"/>
        <v>0.67999999999999972</v>
      </c>
      <c r="F48" s="9">
        <f t="shared" si="6"/>
        <v>6.5000000000000044E-2</v>
      </c>
      <c r="G48" s="9"/>
      <c r="H48" s="16">
        <f t="shared" si="7"/>
        <v>0.22813183235511458</v>
      </c>
      <c r="I48" s="9">
        <f t="shared" si="2"/>
        <v>0.64181411125286003</v>
      </c>
      <c r="J48" s="19">
        <f t="shared" si="3"/>
        <v>0.15379312139750431</v>
      </c>
      <c r="K48" s="9"/>
      <c r="L48" s="9"/>
      <c r="M48" s="9"/>
      <c r="N48" s="9"/>
    </row>
    <row r="49" spans="1:14" ht="19">
      <c r="A49" s="9"/>
      <c r="B49" s="9">
        <f t="shared" si="0"/>
        <v>0.93399999999999994</v>
      </c>
      <c r="C49" s="9">
        <f t="shared" si="4"/>
        <v>1</v>
      </c>
      <c r="D49" s="9">
        <f t="shared" si="5"/>
        <v>0</v>
      </c>
      <c r="E49" s="9">
        <f t="shared" si="1"/>
        <v>0.66999999999999971</v>
      </c>
      <c r="F49" s="9">
        <f t="shared" si="6"/>
        <v>6.7000000000000046E-2</v>
      </c>
      <c r="G49" s="9"/>
      <c r="H49" s="16">
        <f t="shared" si="7"/>
        <v>0.28229801600770932</v>
      </c>
      <c r="I49" s="9">
        <f t="shared" si="2"/>
        <v>0.54929217406679576</v>
      </c>
      <c r="J49" s="19">
        <f t="shared" si="3"/>
        <v>0.15324631674873468</v>
      </c>
      <c r="K49" s="9"/>
      <c r="L49" s="9"/>
      <c r="M49" s="9"/>
      <c r="N49" s="9"/>
    </row>
    <row r="50" spans="1:14" ht="19">
      <c r="A50" s="9"/>
      <c r="B50" s="9">
        <f t="shared" si="0"/>
        <v>0.93199999999999994</v>
      </c>
      <c r="C50" s="9">
        <f t="shared" si="4"/>
        <v>1</v>
      </c>
      <c r="D50" s="9">
        <f t="shared" si="5"/>
        <v>0</v>
      </c>
      <c r="E50" s="9">
        <f t="shared" si="1"/>
        <v>0.6599999999999997</v>
      </c>
      <c r="F50" s="9">
        <f t="shared" si="6"/>
        <v>6.9000000000000047E-2</v>
      </c>
      <c r="G50" s="9"/>
      <c r="H50" s="16">
        <f t="shared" si="7"/>
        <v>0.34948376147077176</v>
      </c>
      <c r="I50" s="9">
        <f t="shared" si="2"/>
        <v>0.45657299865213613</v>
      </c>
      <c r="J50" s="19">
        <f t="shared" si="3"/>
        <v>0.15269834642203403</v>
      </c>
      <c r="K50" s="9"/>
      <c r="L50" s="9"/>
      <c r="M50" s="9"/>
      <c r="N50" s="9"/>
    </row>
    <row r="51" spans="1:14" ht="19">
      <c r="A51" s="9"/>
      <c r="B51" s="9">
        <f t="shared" si="0"/>
        <v>0.92999999999999994</v>
      </c>
      <c r="C51" s="9">
        <f t="shared" si="4"/>
        <v>1</v>
      </c>
      <c r="D51" s="9">
        <f t="shared" si="5"/>
        <v>0</v>
      </c>
      <c r="E51" s="9">
        <f t="shared" si="1"/>
        <v>0.64999999999999969</v>
      </c>
      <c r="F51" s="9">
        <f t="shared" si="6"/>
        <v>7.1000000000000049E-2</v>
      </c>
      <c r="G51" s="9"/>
      <c r="H51" s="16">
        <f t="shared" si="7"/>
        <v>0.43292955389990057</v>
      </c>
      <c r="I51" s="9">
        <f t="shared" si="2"/>
        <v>0.36358276609827278</v>
      </c>
      <c r="J51" s="19">
        <f t="shared" si="3"/>
        <v>0.15214877414764069</v>
      </c>
      <c r="K51" s="9"/>
      <c r="L51" s="9"/>
      <c r="M51" s="9"/>
      <c r="N51" s="9"/>
    </row>
    <row r="52" spans="1:14" ht="19">
      <c r="A52" s="9"/>
      <c r="B52" s="9">
        <f t="shared" si="0"/>
        <v>0.92799999999999994</v>
      </c>
      <c r="C52" s="9">
        <f t="shared" si="4"/>
        <v>1</v>
      </c>
      <c r="D52" s="9">
        <f t="shared" si="5"/>
        <v>0</v>
      </c>
      <c r="E52" s="9">
        <f t="shared" si="1"/>
        <v>0.63999999999999968</v>
      </c>
      <c r="F52" s="9">
        <f t="shared" si="6"/>
        <v>7.3000000000000051E-2</v>
      </c>
      <c r="G52" s="9"/>
      <c r="H52" s="16">
        <f t="shared" si="7"/>
        <v>0.53672277953843017</v>
      </c>
      <c r="I52" s="9">
        <f t="shared" si="2"/>
        <v>0.27024997203568102</v>
      </c>
      <c r="J52" s="19">
        <f t="shared" si="3"/>
        <v>0.1515971773347308</v>
      </c>
      <c r="K52" s="9"/>
      <c r="L52" s="9"/>
      <c r="M52" s="9"/>
      <c r="N52" s="9"/>
    </row>
    <row r="53" spans="1:14" ht="19">
      <c r="A53" s="9"/>
      <c r="B53" s="9">
        <f t="shared" si="0"/>
        <v>0.92599999999999993</v>
      </c>
      <c r="C53" s="9">
        <f t="shared" si="4"/>
        <v>1</v>
      </c>
      <c r="D53" s="9">
        <f t="shared" si="5"/>
        <v>0</v>
      </c>
      <c r="E53" s="9">
        <f t="shared" si="1"/>
        <v>0.62999999999999967</v>
      </c>
      <c r="F53" s="9">
        <f t="shared" si="6"/>
        <v>7.5000000000000053E-2</v>
      </c>
      <c r="G53" s="9"/>
      <c r="H53" s="16">
        <f t="shared" si="7"/>
        <v>0.66603194358297968</v>
      </c>
      <c r="I53" s="9">
        <f t="shared" si="2"/>
        <v>0.17650494111628284</v>
      </c>
      <c r="J53" s="19">
        <f t="shared" si="3"/>
        <v>0.15104314420199713</v>
      </c>
      <c r="K53" s="9"/>
      <c r="L53" s="9"/>
      <c r="M53" s="9"/>
      <c r="N53" s="9"/>
    </row>
    <row r="54" spans="1:14" ht="19">
      <c r="A54" s="9"/>
      <c r="B54" s="9">
        <f t="shared" si="0"/>
        <v>0.92399999999999993</v>
      </c>
      <c r="C54" s="9">
        <f t="shared" si="4"/>
        <v>1</v>
      </c>
      <c r="D54" s="9">
        <f t="shared" si="5"/>
        <v>0</v>
      </c>
      <c r="E54" s="9">
        <f t="shared" si="1"/>
        <v>0.61999999999999966</v>
      </c>
      <c r="F54" s="9">
        <f t="shared" si="6"/>
        <v>7.7000000000000055E-2</v>
      </c>
      <c r="G54" s="9"/>
      <c r="H54" s="16">
        <f t="shared" si="7"/>
        <v>0.82740970943779524</v>
      </c>
      <c r="I54" s="9">
        <f t="shared" si="2"/>
        <v>8.227938707778544E-2</v>
      </c>
      <c r="J54" s="19">
        <f t="shared" si="3"/>
        <v>0.15048627117762961</v>
      </c>
      <c r="K54" s="9"/>
      <c r="L54" s="9"/>
      <c r="M54" s="9"/>
      <c r="N54" s="9"/>
    </row>
    <row r="55" spans="1:14" ht="19">
      <c r="A55" s="9"/>
      <c r="B55" s="9">
        <f t="shared" si="0"/>
        <v>0.92199999999999993</v>
      </c>
      <c r="C55" s="9">
        <f t="shared" si="4"/>
        <v>1</v>
      </c>
      <c r="D55" s="9">
        <f t="shared" si="5"/>
        <v>0</v>
      </c>
      <c r="E55" s="9">
        <f t="shared" si="1"/>
        <v>0.60999999999999965</v>
      </c>
      <c r="F55" s="9">
        <f t="shared" si="6"/>
        <v>7.9000000000000056E-2</v>
      </c>
      <c r="G55" s="9"/>
      <c r="H55" s="16">
        <f t="shared" si="7"/>
        <v>1.0291862855312492</v>
      </c>
      <c r="I55" s="9">
        <f t="shared" si="2"/>
        <v>-1.2493990365956883E-2</v>
      </c>
      <c r="J55" s="19">
        <f t="shared" si="3"/>
        <v>0.14992616051693711</v>
      </c>
      <c r="K55" s="9"/>
      <c r="L55" s="9"/>
      <c r="M55" s="9"/>
      <c r="N55" s="9"/>
    </row>
    <row r="56" spans="1:14" ht="19">
      <c r="A56" s="9"/>
      <c r="B56" s="9">
        <f t="shared" si="0"/>
        <v>0.91999999999999993</v>
      </c>
      <c r="C56" s="9">
        <f t="shared" si="4"/>
        <v>1</v>
      </c>
      <c r="D56" s="9">
        <f t="shared" si="5"/>
        <v>0</v>
      </c>
      <c r="E56" s="9">
        <f t="shared" si="1"/>
        <v>0.59999999999999964</v>
      </c>
      <c r="F56" s="9">
        <f t="shared" si="6"/>
        <v>8.1000000000000058E-2</v>
      </c>
      <c r="G56" s="9"/>
      <c r="H56" s="16">
        <f t="shared" si="7"/>
        <v>1.281981857802992</v>
      </c>
      <c r="I56" s="9">
        <f t="shared" si="2"/>
        <v>-0.10788187922975584</v>
      </c>
      <c r="J56" s="19">
        <f t="shared" si="3"/>
        <v>0.14936241809375206</v>
      </c>
      <c r="K56" s="9"/>
      <c r="L56" s="9"/>
      <c r="M56" s="9"/>
      <c r="N56" s="9"/>
    </row>
    <row r="57" spans="1:14" ht="19">
      <c r="A57" s="9"/>
      <c r="B57" s="9">
        <f t="shared" si="0"/>
        <v>0.91799999999999993</v>
      </c>
      <c r="C57" s="9">
        <f t="shared" si="4"/>
        <v>1</v>
      </c>
      <c r="D57" s="9">
        <f t="shared" si="5"/>
        <v>0</v>
      </c>
      <c r="E57" s="9">
        <f t="shared" si="1"/>
        <v>0.58999999999999964</v>
      </c>
      <c r="F57" s="9">
        <f t="shared" si="6"/>
        <v>8.300000000000006E-2</v>
      </c>
      <c r="G57" s="9"/>
      <c r="H57" s="16">
        <f t="shared" si="7"/>
        <v>1.5993764830116006</v>
      </c>
      <c r="I57" s="9">
        <f t="shared" si="2"/>
        <v>-0.20395070592822429</v>
      </c>
      <c r="J57" s="19">
        <f t="shared" si="3"/>
        <v>0.1487946513279641</v>
      </c>
      <c r="K57" s="9"/>
      <c r="L57" s="9"/>
      <c r="M57" s="9"/>
      <c r="N57" s="9"/>
    </row>
    <row r="58" spans="1:14" ht="19">
      <c r="A58" s="9"/>
      <c r="B58" s="9">
        <f t="shared" si="0"/>
        <v>0.91599999999999993</v>
      </c>
      <c r="C58" s="9">
        <f t="shared" si="4"/>
        <v>1</v>
      </c>
      <c r="D58" s="9">
        <f t="shared" si="5"/>
        <v>0</v>
      </c>
      <c r="E58" s="9">
        <f t="shared" si="1"/>
        <v>0.57999999999999963</v>
      </c>
      <c r="F58" s="9">
        <f t="shared" si="6"/>
        <v>8.5000000000000062E-2</v>
      </c>
      <c r="G58" s="9"/>
      <c r="H58" s="16">
        <f t="shared" si="7"/>
        <v>1.9987890817071217</v>
      </c>
      <c r="I58" s="9">
        <f t="shared" si="2"/>
        <v>-0.30076696846351519</v>
      </c>
      <c r="J58" s="19">
        <f t="shared" si="3"/>
        <v>0.14822246721638055</v>
      </c>
      <c r="K58" s="9"/>
      <c r="L58" s="9"/>
      <c r="M58" s="9"/>
      <c r="N58" s="9"/>
    </row>
    <row r="59" spans="1:14" ht="19">
      <c r="A59" s="9"/>
      <c r="B59" s="9">
        <f t="shared" si="0"/>
        <v>0.91399999999999992</v>
      </c>
      <c r="C59" s="9">
        <f t="shared" si="4"/>
        <v>1</v>
      </c>
      <c r="D59" s="9">
        <f t="shared" si="5"/>
        <v>0</v>
      </c>
      <c r="E59" s="9">
        <f t="shared" si="1"/>
        <v>0.56999999999999962</v>
      </c>
      <c r="F59" s="9">
        <f t="shared" si="6"/>
        <v>8.7000000000000063E-2</v>
      </c>
      <c r="G59" s="9"/>
      <c r="H59" s="16">
        <f t="shared" si="7"/>
        <v>2.5026352480865675</v>
      </c>
      <c r="I59" s="9">
        <f t="shared" si="2"/>
        <v>-0.39839755704466367</v>
      </c>
      <c r="J59" s="19">
        <f t="shared" si="3"/>
        <v>0.14764547043786594</v>
      </c>
      <c r="K59" s="9"/>
      <c r="L59" s="9"/>
      <c r="M59" s="9"/>
      <c r="N59" s="9"/>
    </row>
    <row r="60" spans="1:14" ht="19">
      <c r="A60" s="9"/>
      <c r="B60" s="9">
        <f t="shared" si="0"/>
        <v>0.91199999999999992</v>
      </c>
      <c r="C60" s="9">
        <f t="shared" si="4"/>
        <v>1</v>
      </c>
      <c r="D60" s="9">
        <f t="shared" si="5"/>
        <v>0</v>
      </c>
      <c r="E60" s="9">
        <f t="shared" si="1"/>
        <v>0.55999999999999961</v>
      </c>
      <c r="F60" s="9">
        <f t="shared" si="6"/>
        <v>8.9000000000000065E-2</v>
      </c>
      <c r="G60" s="9"/>
      <c r="H60" s="16">
        <f t="shared" si="7"/>
        <v>3.1398584266357989</v>
      </c>
      <c r="I60" s="9">
        <f t="shared" si="2"/>
        <v>-0.49691006657099296</v>
      </c>
      <c r="J60" s="19">
        <f t="shared" si="3"/>
        <v>0.14706326150656535</v>
      </c>
      <c r="K60" s="9"/>
      <c r="L60" s="9"/>
      <c r="M60" s="9"/>
      <c r="N60" s="9"/>
    </row>
    <row r="61" spans="1:14" ht="19">
      <c r="A61" s="9"/>
      <c r="B61" s="9">
        <f t="shared" si="0"/>
        <v>0.90999999999999992</v>
      </c>
      <c r="C61" s="9">
        <f t="shared" si="4"/>
        <v>1</v>
      </c>
      <c r="D61" s="9">
        <f t="shared" si="5"/>
        <v>0</v>
      </c>
      <c r="E61" s="9">
        <f t="shared" si="1"/>
        <v>0.5499999999999996</v>
      </c>
      <c r="F61" s="9">
        <f t="shared" si="6"/>
        <v>9.1000000000000067E-2</v>
      </c>
      <c r="G61" s="9"/>
      <c r="H61" s="16">
        <f t="shared" si="7"/>
        <v>3.9479632837584422</v>
      </c>
      <c r="I61" s="9">
        <f t="shared" si="2"/>
        <v>-0.59637310505756558</v>
      </c>
      <c r="J61" s="19">
        <f t="shared" si="3"/>
        <v>0.1464754349491097</v>
      </c>
      <c r="K61" s="9"/>
      <c r="L61" s="9"/>
      <c r="M61" s="9"/>
      <c r="N61" s="9"/>
    </row>
    <row r="62" spans="1:14" ht="19">
      <c r="A62" s="9"/>
      <c r="B62" s="9">
        <f t="shared" si="0"/>
        <v>0.90799999999999992</v>
      </c>
      <c r="C62" s="9">
        <f t="shared" si="4"/>
        <v>1</v>
      </c>
      <c r="D62" s="9">
        <f t="shared" si="5"/>
        <v>0</v>
      </c>
      <c r="E62" s="9">
        <f t="shared" si="1"/>
        <v>0.53999999999999959</v>
      </c>
      <c r="F62" s="9">
        <f t="shared" si="6"/>
        <v>9.3000000000000069E-2</v>
      </c>
      <c r="G62" s="9"/>
      <c r="H62" s="16">
        <f t="shared" si="7"/>
        <v>4.9757276605493246</v>
      </c>
      <c r="I62" s="9">
        <f t="shared" si="2"/>
        <v>-0.69685660183601872</v>
      </c>
      <c r="J62" s="19">
        <f t="shared" si="3"/>
        <v>0.14588157748314903</v>
      </c>
      <c r="K62" s="9"/>
      <c r="L62" s="9"/>
      <c r="M62" s="9"/>
      <c r="N62" s="9"/>
    </row>
    <row r="63" spans="1:14" ht="19">
      <c r="A63" s="9"/>
      <c r="B63" s="9">
        <f t="shared" si="0"/>
        <v>0.90599999999999992</v>
      </c>
      <c r="C63" s="9">
        <f t="shared" si="4"/>
        <v>1</v>
      </c>
      <c r="D63" s="9">
        <f t="shared" si="5"/>
        <v>0</v>
      </c>
      <c r="E63" s="9">
        <f t="shared" si="1"/>
        <v>0.52999999999999958</v>
      </c>
      <c r="F63" s="9">
        <f t="shared" si="6"/>
        <v>9.500000000000007E-2</v>
      </c>
      <c r="G63" s="9"/>
      <c r="H63" s="16">
        <f t="shared" si="7"/>
        <v>6.2868358238902857</v>
      </c>
      <c r="I63" s="9">
        <f t="shared" si="2"/>
        <v>-0.79843211921618318</v>
      </c>
      <c r="J63" s="19">
        <f t="shared" si="3"/>
        <v>0.14528126617543227</v>
      </c>
      <c r="K63" s="9"/>
      <c r="L63" s="9"/>
      <c r="M63" s="9"/>
      <c r="N63" s="9"/>
    </row>
    <row r="64" spans="1:14" ht="19">
      <c r="A64" s="9"/>
      <c r="B64" s="9">
        <f t="shared" si="0"/>
        <v>0.90399999999999991</v>
      </c>
      <c r="C64" s="9">
        <f t="shared" si="4"/>
        <v>1</v>
      </c>
      <c r="D64" s="9">
        <f t="shared" si="5"/>
        <v>0</v>
      </c>
      <c r="E64" s="9">
        <f t="shared" si="1"/>
        <v>0.51999999999999957</v>
      </c>
      <c r="F64" s="9">
        <f t="shared" si="6"/>
        <v>9.7000000000000072E-2</v>
      </c>
      <c r="G64" s="9"/>
      <c r="H64" s="16">
        <f t="shared" si="7"/>
        <v>7.9647687549308559</v>
      </c>
      <c r="I64" s="9">
        <f t="shared" si="2"/>
        <v>-0.90117317123377594</v>
      </c>
      <c r="J64" s="19">
        <f t="shared" si="3"/>
        <v>0.1446740665580083</v>
      </c>
      <c r="K64" s="9"/>
      <c r="L64" s="9"/>
      <c r="M64" s="9"/>
      <c r="N64" s="9"/>
    </row>
    <row r="65" spans="1:14" ht="19">
      <c r="A65" s="9"/>
      <c r="B65" s="9">
        <f t="shared" si="0"/>
        <v>0.90199999999999991</v>
      </c>
      <c r="C65" s="9">
        <f t="shared" si="4"/>
        <v>1</v>
      </c>
      <c r="D65" s="9">
        <f t="shared" si="5"/>
        <v>0</v>
      </c>
      <c r="E65" s="9">
        <f t="shared" si="1"/>
        <v>0.50999999999999956</v>
      </c>
      <c r="F65" s="9">
        <f t="shared" si="6"/>
        <v>9.9000000000000074E-2</v>
      </c>
      <c r="G65" s="9"/>
      <c r="H65" s="16">
        <f t="shared" si="7"/>
        <v>10.119418409405947</v>
      </c>
      <c r="I65" s="9">
        <f t="shared" si="2"/>
        <v>-1.0051555531318572</v>
      </c>
      <c r="J65" s="19">
        <f t="shared" si="3"/>
        <v>0.14405953068099064</v>
      </c>
      <c r="K65" s="9"/>
      <c r="L65" s="9"/>
      <c r="M65" s="9"/>
      <c r="N65" s="9"/>
    </row>
    <row r="66" spans="1:14" ht="19">
      <c r="A66" s="9"/>
      <c r="B66" s="9">
        <f t="shared" si="0"/>
        <v>0.89999999999999991</v>
      </c>
      <c r="C66" s="9">
        <f t="shared" si="4"/>
        <v>1</v>
      </c>
      <c r="D66" s="9">
        <f t="shared" si="5"/>
        <v>0</v>
      </c>
      <c r="E66" s="9">
        <f t="shared" si="1"/>
        <v>0.49999999999999956</v>
      </c>
      <c r="F66" s="9">
        <f t="shared" si="6"/>
        <v>0.10100000000000008</v>
      </c>
      <c r="G66" s="9"/>
      <c r="H66" s="16">
        <f t="shared" si="7"/>
        <v>12.896079012345817</v>
      </c>
      <c r="I66" s="9">
        <f t="shared" si="2"/>
        <v>-1.1104576853264521</v>
      </c>
      <c r="J66" s="19">
        <f t="shared" si="3"/>
        <v>0.14343719507972058</v>
      </c>
      <c r="K66" s="9"/>
      <c r="L66" s="9"/>
      <c r="M66" s="9"/>
      <c r="N66" s="9"/>
    </row>
    <row r="67" spans="1:14" ht="19">
      <c r="A67" s="9"/>
      <c r="B67" s="9">
        <f t="shared" si="0"/>
        <v>0.89799999999999991</v>
      </c>
      <c r="C67" s="9">
        <f t="shared" si="4"/>
        <v>1</v>
      </c>
      <c r="D67" s="9">
        <f t="shared" si="5"/>
        <v>0</v>
      </c>
      <c r="E67" s="9">
        <f t="shared" si="1"/>
        <v>0.48999999999999955</v>
      </c>
      <c r="F67" s="9">
        <f t="shared" si="6"/>
        <v>0.10300000000000008</v>
      </c>
      <c r="G67" s="9"/>
      <c r="H67" s="16">
        <f t="shared" si="7"/>
        <v>16.4877341338257</v>
      </c>
      <c r="I67" s="9">
        <f t="shared" si="2"/>
        <v>-1.2171609757906037</v>
      </c>
      <c r="J67" s="19">
        <f t="shared" si="3"/>
        <v>0.14280657863307744</v>
      </c>
      <c r="K67" s="9"/>
      <c r="L67" s="9"/>
      <c r="M67" s="9"/>
      <c r="N67" s="9"/>
    </row>
    <row r="68" spans="1:14" ht="19">
      <c r="A68" s="9"/>
      <c r="B68" s="9">
        <f t="shared" si="0"/>
        <v>0.89599999999999991</v>
      </c>
      <c r="C68" s="9">
        <f t="shared" si="4"/>
        <v>1</v>
      </c>
      <c r="D68" s="9">
        <f t="shared" si="5"/>
        <v>0</v>
      </c>
      <c r="E68" s="9">
        <f t="shared" si="1"/>
        <v>0.47999999999999954</v>
      </c>
      <c r="F68" s="9">
        <f t="shared" si="6"/>
        <v>0.10500000000000008</v>
      </c>
      <c r="G68" s="9"/>
      <c r="H68" s="16">
        <f t="shared" si="7"/>
        <v>21.151939960089344</v>
      </c>
      <c r="I68" s="9">
        <f t="shared" si="2"/>
        <v>-1.3253502050597585</v>
      </c>
      <c r="J68" s="19">
        <f t="shared" si="3"/>
        <v>0.14216718028809675</v>
      </c>
      <c r="K68" s="9"/>
      <c r="L68" s="9"/>
      <c r="M68" s="9"/>
      <c r="N68" s="9"/>
    </row>
    <row r="69" spans="1:14" ht="19">
      <c r="A69" s="9"/>
      <c r="B69" s="9">
        <f t="shared" si="0"/>
        <v>0.89399999999999991</v>
      </c>
      <c r="C69" s="9">
        <f t="shared" si="4"/>
        <v>1</v>
      </c>
      <c r="D69" s="9">
        <f t="shared" si="5"/>
        <v>0</v>
      </c>
      <c r="E69" s="9">
        <f t="shared" si="1"/>
        <v>0.46999999999999953</v>
      </c>
      <c r="F69" s="9">
        <f t="shared" si="6"/>
        <v>0.10700000000000008</v>
      </c>
      <c r="G69" s="9"/>
      <c r="H69" s="16">
        <f t="shared" si="7"/>
        <v>27.234157103996324</v>
      </c>
      <c r="I69" s="9">
        <f t="shared" si="2"/>
        <v>-1.4351139384214142</v>
      </c>
      <c r="J69" s="19">
        <f t="shared" si="3"/>
        <v>0.14151847662392936</v>
      </c>
      <c r="K69" s="9"/>
      <c r="L69" s="9"/>
      <c r="M69" s="9"/>
      <c r="N69" s="9"/>
    </row>
    <row r="70" spans="1:14" ht="19">
      <c r="A70" s="9"/>
      <c r="B70" s="9">
        <f t="shared" si="0"/>
        <v>0.8919999999999999</v>
      </c>
      <c r="C70" s="9">
        <f t="shared" si="4"/>
        <v>1</v>
      </c>
      <c r="D70" s="9">
        <f t="shared" si="5"/>
        <v>0</v>
      </c>
      <c r="E70" s="9">
        <f t="shared" si="1"/>
        <v>0.45999999999999952</v>
      </c>
      <c r="F70" s="9">
        <f t="shared" si="6"/>
        <v>0.10900000000000008</v>
      </c>
      <c r="G70" s="9"/>
      <c r="H70" s="16">
        <f t="shared" si="7"/>
        <v>35.200186971780155</v>
      </c>
      <c r="I70" s="9">
        <f t="shared" si="2"/>
        <v>-1.5465449703132657</v>
      </c>
      <c r="J70" s="19">
        <f t="shared" si="3"/>
        <v>0.14085991922544852</v>
      </c>
      <c r="K70" s="9"/>
      <c r="L70" s="9"/>
      <c r="M70" s="9"/>
      <c r="N70" s="9"/>
    </row>
    <row r="71" spans="1:14" ht="19">
      <c r="A71" s="9"/>
      <c r="B71" s="9">
        <f t="shared" si="0"/>
        <v>0.8899999999999999</v>
      </c>
      <c r="C71" s="9">
        <f t="shared" si="4"/>
        <v>1</v>
      </c>
      <c r="D71" s="9">
        <f t="shared" si="5"/>
        <v>0</v>
      </c>
      <c r="E71" s="9">
        <f t="shared" si="1"/>
        <v>0.44999999999999951</v>
      </c>
      <c r="F71" s="9">
        <f t="shared" si="6"/>
        <v>0.11100000000000008</v>
      </c>
      <c r="G71" s="9"/>
      <c r="H71" s="16">
        <f t="shared" si="7"/>
        <v>45.681547390631742</v>
      </c>
      <c r="I71" s="9">
        <f t="shared" si="2"/>
        <v>-1.6597408065300578</v>
      </c>
      <c r="J71" s="19">
        <f t="shared" si="3"/>
        <v>0.14019093183340728</v>
      </c>
      <c r="K71" s="9"/>
      <c r="L71" s="9"/>
      <c r="M71" s="9"/>
      <c r="N71" s="9"/>
    </row>
    <row r="72" spans="1:14" ht="19">
      <c r="A72" s="9"/>
      <c r="B72" s="9">
        <f t="shared" si="0"/>
        <v>0.8879999999999999</v>
      </c>
      <c r="C72" s="9">
        <f t="shared" si="4"/>
        <v>1</v>
      </c>
      <c r="D72" s="9">
        <f t="shared" si="5"/>
        <v>0</v>
      </c>
      <c r="E72" s="9">
        <f t="shared" si="1"/>
        <v>0.4399999999999995</v>
      </c>
      <c r="F72" s="9">
        <f t="shared" si="6"/>
        <v>0.11300000000000009</v>
      </c>
      <c r="G72" s="9"/>
      <c r="H72" s="16">
        <f t="shared" si="7"/>
        <v>59.539363910845914</v>
      </c>
      <c r="I72" s="9">
        <f t="shared" si="2"/>
        <v>-1.7748041905477689</v>
      </c>
      <c r="J72" s="19">
        <f t="shared" si="3"/>
        <v>0.13951090723386259</v>
      </c>
      <c r="K72" s="9"/>
      <c r="L72" s="9"/>
      <c r="M72" s="9"/>
      <c r="N72" s="9"/>
    </row>
    <row r="73" spans="1:14" ht="19">
      <c r="A73" s="9"/>
      <c r="B73" s="9">
        <f t="shared" si="0"/>
        <v>0.8859999999999999</v>
      </c>
      <c r="C73" s="9">
        <f t="shared" si="4"/>
        <v>1</v>
      </c>
      <c r="D73" s="9">
        <f t="shared" si="5"/>
        <v>0</v>
      </c>
      <c r="E73" s="9">
        <f t="shared" si="1"/>
        <v>0.42999999999999949</v>
      </c>
      <c r="F73" s="9">
        <f t="shared" si="6"/>
        <v>0.11500000000000009</v>
      </c>
      <c r="G73" s="9"/>
      <c r="H73" s="16">
        <f t="shared" si="7"/>
        <v>77.954947094541808</v>
      </c>
      <c r="I73" s="9">
        <f t="shared" si="2"/>
        <v>-1.8918436811372623</v>
      </c>
      <c r="J73" s="19">
        <f t="shared" si="3"/>
        <v>0.13881920384447868</v>
      </c>
      <c r="K73" s="9"/>
      <c r="L73" s="9"/>
      <c r="M73" s="9"/>
      <c r="N73" s="9"/>
    </row>
    <row r="74" spans="1:14" ht="19">
      <c r="A74" s="9"/>
      <c r="B74" s="9">
        <f t="shared" si="0"/>
        <v>0.8839999999999999</v>
      </c>
      <c r="C74" s="9">
        <f t="shared" si="4"/>
        <v>1</v>
      </c>
      <c r="D74" s="9">
        <f t="shared" si="5"/>
        <v>0</v>
      </c>
      <c r="E74" s="9">
        <f t="shared" si="1"/>
        <v>0.41999999999999948</v>
      </c>
      <c r="F74" s="9">
        <f t="shared" si="6"/>
        <v>0.11700000000000009</v>
      </c>
      <c r="G74" s="9"/>
      <c r="H74" s="16">
        <f t="shared" si="7"/>
        <v>102.55912087945836</v>
      </c>
      <c r="I74" s="9">
        <f t="shared" si="2"/>
        <v>-2.0109742894871787</v>
      </c>
      <c r="J74" s="19">
        <f t="shared" si="3"/>
        <v>0.13811514194913069</v>
      </c>
      <c r="K74" s="9"/>
      <c r="L74" s="9"/>
      <c r="M74" s="9"/>
      <c r="N74" s="9"/>
    </row>
    <row r="75" spans="1:14" ht="19">
      <c r="A75" s="9"/>
      <c r="B75" s="9">
        <f t="shared" si="0"/>
        <v>0.8819999999999999</v>
      </c>
      <c r="C75" s="9">
        <f t="shared" si="4"/>
        <v>1</v>
      </c>
      <c r="D75" s="9">
        <f t="shared" si="5"/>
        <v>0</v>
      </c>
      <c r="E75" s="9">
        <f t="shared" si="1"/>
        <v>0.40999999999999948</v>
      </c>
      <c r="F75" s="9">
        <f t="shared" si="6"/>
        <v>0.11900000000000009</v>
      </c>
      <c r="G75" s="9"/>
      <c r="H75" s="16">
        <f t="shared" si="7"/>
        <v>135.6182654030338</v>
      </c>
      <c r="I75" s="9">
        <f t="shared" si="2"/>
        <v>-2.1323181853240731</v>
      </c>
      <c r="J75" s="19">
        <f t="shared" si="3"/>
        <v>0.13739799952473464</v>
      </c>
      <c r="K75" s="9"/>
      <c r="L75" s="9"/>
      <c r="M75" s="9"/>
      <c r="N75" s="9"/>
    </row>
    <row r="76" spans="1:14" ht="19">
      <c r="A76" s="9"/>
      <c r="B76" s="9">
        <f t="shared" si="0"/>
        <v>0.87999999999999989</v>
      </c>
      <c r="C76" s="9">
        <f t="shared" si="4"/>
        <v>1</v>
      </c>
      <c r="D76" s="9">
        <f t="shared" si="5"/>
        <v>0</v>
      </c>
      <c r="E76" s="9">
        <f t="shared" si="1"/>
        <v>0.39999999999999947</v>
      </c>
      <c r="F76" s="9">
        <f t="shared" si="6"/>
        <v>0.12100000000000009</v>
      </c>
      <c r="G76" s="9"/>
      <c r="H76" s="16">
        <f t="shared" si="7"/>
        <v>180.30405044555926</v>
      </c>
      <c r="I76" s="9">
        <f t="shared" si="2"/>
        <v>-2.2560054830529452</v>
      </c>
      <c r="J76" s="19">
        <f t="shared" si="3"/>
        <v>0.13666700759515701</v>
      </c>
      <c r="K76" s="9"/>
      <c r="L76" s="9"/>
      <c r="M76" s="9"/>
      <c r="N76" s="9"/>
    </row>
    <row r="77" spans="1:14" ht="19">
      <c r="A77" s="9"/>
      <c r="B77" s="9">
        <f t="shared" si="0"/>
        <v>0.87799999999999989</v>
      </c>
      <c r="C77" s="9">
        <f t="shared" si="4"/>
        <v>1</v>
      </c>
      <c r="D77" s="9">
        <f t="shared" si="5"/>
        <v>0</v>
      </c>
      <c r="E77" s="9">
        <f t="shared" si="1"/>
        <v>0.38999999999999946</v>
      </c>
      <c r="F77" s="9">
        <f t="shared" si="6"/>
        <v>0.1230000000000001</v>
      </c>
      <c r="G77" s="9"/>
      <c r="H77" s="16">
        <f t="shared" si="7"/>
        <v>241.08773721168964</v>
      </c>
      <c r="I77" s="9">
        <f t="shared" si="2"/>
        <v>-2.3821751208016058</v>
      </c>
      <c r="J77" s="19">
        <f t="shared" si="3"/>
        <v>0.13592134503606243</v>
      </c>
      <c r="K77" s="9"/>
      <c r="L77" s="9"/>
      <c r="M77" s="9"/>
      <c r="N77" s="9"/>
    </row>
    <row r="78" spans="1:14" ht="19">
      <c r="A78" s="9"/>
      <c r="B78" s="9">
        <f t="shared" si="0"/>
        <v>0.87599999999999989</v>
      </c>
      <c r="C78" s="9">
        <f t="shared" si="4"/>
        <v>1</v>
      </c>
      <c r="D78" s="9">
        <f t="shared" si="5"/>
        <v>0</v>
      </c>
      <c r="E78" s="9">
        <f t="shared" si="1"/>
        <v>0.37999999999999945</v>
      </c>
      <c r="F78" s="9">
        <f t="shared" si="6"/>
        <v>0.12500000000000008</v>
      </c>
      <c r="G78" s="9"/>
      <c r="H78" s="16">
        <f t="shared" si="7"/>
        <v>324.32158030014182</v>
      </c>
      <c r="I78" s="9">
        <f t="shared" si="2"/>
        <v>-2.5109758475118569</v>
      </c>
      <c r="J78" s="19">
        <f t="shared" si="3"/>
        <v>0.13516013274120484</v>
      </c>
      <c r="K78" s="9"/>
      <c r="L78" s="9"/>
      <c r="M78" s="9"/>
      <c r="N78" s="9"/>
    </row>
    <row r="79" spans="1:14" ht="19">
      <c r="A79" s="9"/>
      <c r="B79" s="9">
        <f t="shared" si="0"/>
        <v>0.87399999999999989</v>
      </c>
      <c r="C79" s="9">
        <f t="shared" si="4"/>
        <v>1</v>
      </c>
      <c r="D79" s="9">
        <f t="shared" si="5"/>
        <v>0</v>
      </c>
      <c r="E79" s="9">
        <f t="shared" si="1"/>
        <v>0.36999999999999944</v>
      </c>
      <c r="F79" s="9">
        <f t="shared" si="6"/>
        <v>0.12700000000000009</v>
      </c>
      <c r="G79" s="9"/>
      <c r="H79" s="16">
        <f t="shared" si="7"/>
        <v>439.10394202790076</v>
      </c>
      <c r="I79" s="9">
        <f t="shared" si="2"/>
        <v>-2.642567335973165</v>
      </c>
      <c r="J79" s="19">
        <f t="shared" si="3"/>
        <v>0.13438242704439851</v>
      </c>
      <c r="K79" s="9"/>
      <c r="L79" s="9"/>
      <c r="M79" s="9"/>
      <c r="N79" s="9"/>
    </row>
    <row r="80" spans="1:14" ht="19">
      <c r="A80" s="9"/>
      <c r="B80" s="9">
        <f t="shared" si="0"/>
        <v>0.87199999999999989</v>
      </c>
      <c r="C80" s="9">
        <f t="shared" si="4"/>
        <v>1</v>
      </c>
      <c r="D80" s="9">
        <f t="shared" si="5"/>
        <v>0</v>
      </c>
      <c r="E80" s="9">
        <f t="shared" si="1"/>
        <v>0.35999999999999943</v>
      </c>
      <c r="F80" s="9">
        <f t="shared" si="6"/>
        <v>0.12900000000000009</v>
      </c>
      <c r="G80" s="9"/>
      <c r="H80" s="16">
        <f t="shared" si="7"/>
        <v>598.57895407682201</v>
      </c>
      <c r="I80" s="9">
        <f t="shared" si="2"/>
        <v>-2.7771214430604982</v>
      </c>
      <c r="J80" s="19">
        <f t="shared" si="3"/>
        <v>0.13358721227151238</v>
      </c>
      <c r="K80" s="9"/>
      <c r="L80" s="9"/>
      <c r="M80" s="9"/>
      <c r="N80" s="9"/>
    </row>
    <row r="81" spans="1:14" ht="19">
      <c r="A81" s="9"/>
      <c r="B81" s="9">
        <f t="shared" ref="B81:B118" si="8">B80-A$1*B$12</f>
        <v>0.86999999999999988</v>
      </c>
      <c r="C81" s="9">
        <f t="shared" si="4"/>
        <v>1</v>
      </c>
      <c r="D81" s="9">
        <f t="shared" si="5"/>
        <v>0</v>
      </c>
      <c r="E81" s="9">
        <f t="shared" ref="E81:E118" si="9">E80-A$3*B$12</f>
        <v>0.34999999999999942</v>
      </c>
      <c r="F81" s="9">
        <f t="shared" si="6"/>
        <v>0.13100000000000009</v>
      </c>
      <c r="G81" s="9"/>
      <c r="H81" s="16">
        <f t="shared" si="7"/>
        <v>821.90882309239419</v>
      </c>
      <c r="I81" s="9">
        <f t="shared" ref="I81:I118" si="10">-LOG(H81)</f>
        <v>-2.9148236425715428</v>
      </c>
      <c r="J81" s="19">
        <f t="shared" ref="J81:J118" si="11">C$9-(0.0591/C$6)*LOG(H81)</f>
        <v>0.13277339227240209</v>
      </c>
      <c r="K81" s="9"/>
      <c r="L81" s="9"/>
      <c r="M81" s="9"/>
      <c r="N81" s="9"/>
    </row>
    <row r="82" spans="1:14" ht="19">
      <c r="A82" s="9"/>
      <c r="B82" s="9">
        <f t="shared" si="8"/>
        <v>0.86799999999999988</v>
      </c>
      <c r="C82" s="9">
        <f t="shared" ref="C82:C118" si="12">C81</f>
        <v>1</v>
      </c>
      <c r="D82" s="9">
        <f t="shared" ref="D82:D118" si="13">-LOG(C82)</f>
        <v>0</v>
      </c>
      <c r="E82" s="9">
        <f t="shared" si="9"/>
        <v>0.33999999999999941</v>
      </c>
      <c r="F82" s="9">
        <f t="shared" ref="F82:F118" si="14">F81+2*B$12</f>
        <v>0.13300000000000009</v>
      </c>
      <c r="G82" s="9"/>
      <c r="H82" s="16">
        <f t="shared" ref="H82:H118" si="15">F82^2/(B82^2*C82^16*E82^10)</f>
        <v>1137.2990101533396</v>
      </c>
      <c r="I82" s="9">
        <f t="shared" si="10"/>
        <v>-3.0558746611586445</v>
      </c>
      <c r="J82" s="19">
        <f t="shared" si="11"/>
        <v>0.13193978075255233</v>
      </c>
      <c r="K82" s="9"/>
      <c r="L82" s="9"/>
      <c r="M82" s="9"/>
      <c r="N82" s="9"/>
    </row>
    <row r="83" spans="1:14" ht="19">
      <c r="A83" s="9"/>
      <c r="B83" s="9">
        <f t="shared" si="8"/>
        <v>0.86599999999999988</v>
      </c>
      <c r="C83" s="9">
        <f t="shared" si="12"/>
        <v>1</v>
      </c>
      <c r="D83" s="9">
        <f t="shared" si="13"/>
        <v>0</v>
      </c>
      <c r="E83" s="9">
        <f t="shared" si="9"/>
        <v>0.3299999999999994</v>
      </c>
      <c r="F83" s="9">
        <f t="shared" si="14"/>
        <v>0.13500000000000009</v>
      </c>
      <c r="G83" s="9"/>
      <c r="H83" s="16">
        <f t="shared" si="15"/>
        <v>1586.6909847580987</v>
      </c>
      <c r="I83" s="9">
        <f t="shared" si="10"/>
        <v>-3.2004923541764527</v>
      </c>
      <c r="J83" s="19">
        <f t="shared" si="11"/>
        <v>0.13108509018681708</v>
      </c>
      <c r="K83" s="9"/>
      <c r="L83" s="9"/>
      <c r="M83" s="9"/>
      <c r="N83" s="9"/>
    </row>
    <row r="84" spans="1:14" ht="19">
      <c r="A84" s="9"/>
      <c r="B84" s="9">
        <f t="shared" si="8"/>
        <v>0.86399999999999988</v>
      </c>
      <c r="C84" s="9">
        <f t="shared" si="12"/>
        <v>1</v>
      </c>
      <c r="D84" s="9">
        <f t="shared" si="13"/>
        <v>0</v>
      </c>
      <c r="E84" s="9">
        <f t="shared" si="9"/>
        <v>0.3199999999999994</v>
      </c>
      <c r="F84" s="9">
        <f t="shared" si="14"/>
        <v>0.13700000000000009</v>
      </c>
      <c r="G84" s="9"/>
      <c r="H84" s="16">
        <f t="shared" si="15"/>
        <v>2233.1292812489264</v>
      </c>
      <c r="I84" s="9">
        <f t="shared" si="10"/>
        <v>-3.3489138661559759</v>
      </c>
      <c r="J84" s="19">
        <f t="shared" si="11"/>
        <v>0.13020791905101808</v>
      </c>
      <c r="K84" s="9"/>
      <c r="L84" s="9"/>
      <c r="M84" s="9"/>
      <c r="N84" s="9"/>
    </row>
    <row r="85" spans="1:14" ht="19">
      <c r="A85" s="9"/>
      <c r="B85" s="9">
        <f t="shared" si="8"/>
        <v>0.86199999999999988</v>
      </c>
      <c r="C85" s="9">
        <f t="shared" si="12"/>
        <v>1</v>
      </c>
      <c r="D85" s="9">
        <f t="shared" si="13"/>
        <v>0</v>
      </c>
      <c r="E85" s="9">
        <f t="shared" si="9"/>
        <v>0.30999999999999939</v>
      </c>
      <c r="F85" s="9">
        <f t="shared" si="14"/>
        <v>0.1390000000000001</v>
      </c>
      <c r="G85" s="9"/>
      <c r="H85" s="16">
        <f t="shared" si="15"/>
        <v>3172.4744309424959</v>
      </c>
      <c r="I85" s="9">
        <f t="shared" si="10"/>
        <v>-3.5013981305160473</v>
      </c>
      <c r="J85" s="19">
        <f t="shared" si="11"/>
        <v>0.12930673704865006</v>
      </c>
      <c r="K85" s="9"/>
      <c r="L85" s="9"/>
      <c r="M85" s="9"/>
      <c r="N85" s="9"/>
    </row>
    <row r="86" spans="1:14" ht="19">
      <c r="A86" s="9"/>
      <c r="B86" s="9">
        <f t="shared" si="8"/>
        <v>0.85999999999999988</v>
      </c>
      <c r="C86" s="9">
        <f t="shared" si="12"/>
        <v>1</v>
      </c>
      <c r="D86" s="9">
        <f t="shared" si="13"/>
        <v>0</v>
      </c>
      <c r="E86" s="9">
        <f t="shared" si="9"/>
        <v>0.29999999999999938</v>
      </c>
      <c r="F86" s="9">
        <f t="shared" si="14"/>
        <v>0.1410000000000001</v>
      </c>
      <c r="G86" s="9"/>
      <c r="H86" s="16">
        <f t="shared" si="15"/>
        <v>4552.2779978286935</v>
      </c>
      <c r="I86" s="9">
        <f t="shared" si="10"/>
        <v>-3.65822877562701</v>
      </c>
      <c r="J86" s="19">
        <f t="shared" si="11"/>
        <v>0.12837986793604428</v>
      </c>
      <c r="K86" s="9"/>
      <c r="L86" s="9"/>
      <c r="M86" s="9"/>
      <c r="N86" s="9"/>
    </row>
    <row r="87" spans="1:14" ht="19">
      <c r="A87" s="9"/>
      <c r="B87" s="9">
        <f t="shared" si="8"/>
        <v>0.85799999999999987</v>
      </c>
      <c r="C87" s="9">
        <f t="shared" si="12"/>
        <v>1</v>
      </c>
      <c r="D87" s="9">
        <f t="shared" si="13"/>
        <v>0</v>
      </c>
      <c r="E87" s="9">
        <f t="shared" si="9"/>
        <v>0.28999999999999937</v>
      </c>
      <c r="F87" s="9">
        <f t="shared" si="14"/>
        <v>0.1430000000000001</v>
      </c>
      <c r="G87" s="9"/>
      <c r="H87" s="16">
        <f t="shared" si="15"/>
        <v>6602.6385046622781</v>
      </c>
      <c r="I87" s="9">
        <f t="shared" si="10"/>
        <v>-3.8197175202431621</v>
      </c>
      <c r="J87" s="19">
        <f t="shared" si="11"/>
        <v>0.12742546945536282</v>
      </c>
      <c r="K87" s="9"/>
      <c r="L87" s="9"/>
      <c r="M87" s="9"/>
      <c r="N87" s="9"/>
    </row>
    <row r="88" spans="1:14" ht="19">
      <c r="A88" s="9"/>
      <c r="B88" s="9">
        <f t="shared" si="8"/>
        <v>0.85599999999999987</v>
      </c>
      <c r="C88" s="9">
        <f t="shared" si="12"/>
        <v>1</v>
      </c>
      <c r="D88" s="9">
        <f t="shared" si="13"/>
        <v>0</v>
      </c>
      <c r="E88" s="9">
        <f t="shared" si="9"/>
        <v>0.27999999999999936</v>
      </c>
      <c r="F88" s="9">
        <f t="shared" si="14"/>
        <v>0.1450000000000001</v>
      </c>
      <c r="G88" s="9"/>
      <c r="H88" s="16">
        <f t="shared" si="15"/>
        <v>9687.4207277536552</v>
      </c>
      <c r="I88" s="9">
        <f t="shared" si="10"/>
        <v>-3.9862081616934617</v>
      </c>
      <c r="J88" s="19">
        <f t="shared" si="11"/>
        <v>0.12644150976439156</v>
      </c>
      <c r="K88" s="9"/>
      <c r="L88" s="9"/>
      <c r="M88" s="9"/>
      <c r="N88" s="9"/>
    </row>
    <row r="89" spans="1:14" ht="19">
      <c r="A89" s="9"/>
      <c r="B89" s="9">
        <f t="shared" si="8"/>
        <v>0.85399999999999987</v>
      </c>
      <c r="C89" s="9">
        <f t="shared" si="12"/>
        <v>1</v>
      </c>
      <c r="D89" s="9">
        <f t="shared" si="13"/>
        <v>0</v>
      </c>
      <c r="E89" s="9">
        <f t="shared" si="9"/>
        <v>0.26999999999999935</v>
      </c>
      <c r="F89" s="9">
        <f t="shared" si="14"/>
        <v>0.1470000000000001</v>
      </c>
      <c r="G89" s="9"/>
      <c r="H89" s="16">
        <f t="shared" si="15"/>
        <v>14390.679021647227</v>
      </c>
      <c r="I89" s="9">
        <f t="shared" si="10"/>
        <v>-4.1580812865284802</v>
      </c>
      <c r="J89" s="19">
        <f t="shared" si="11"/>
        <v>0.1254257395966166</v>
      </c>
      <c r="K89" s="9"/>
      <c r="L89" s="9"/>
      <c r="M89" s="9"/>
      <c r="N89" s="9"/>
    </row>
    <row r="90" spans="1:14" ht="19">
      <c r="A90" s="9"/>
      <c r="B90" s="9">
        <f t="shared" si="8"/>
        <v>0.85199999999999987</v>
      </c>
      <c r="C90" s="9">
        <f t="shared" si="12"/>
        <v>1</v>
      </c>
      <c r="D90" s="9">
        <f t="shared" si="13"/>
        <v>0</v>
      </c>
      <c r="E90" s="9">
        <f t="shared" si="9"/>
        <v>0.25999999999999934</v>
      </c>
      <c r="F90" s="9">
        <f t="shared" si="14"/>
        <v>0.1490000000000001</v>
      </c>
      <c r="G90" s="9"/>
      <c r="H90" s="16">
        <f t="shared" si="15"/>
        <v>21665.058576268249</v>
      </c>
      <c r="I90" s="9">
        <f t="shared" si="10"/>
        <v>-4.33575986758298</v>
      </c>
      <c r="J90" s="19">
        <f t="shared" si="11"/>
        <v>0.1243756591825845</v>
      </c>
      <c r="K90" s="9"/>
      <c r="L90" s="9"/>
      <c r="M90" s="9"/>
      <c r="N90" s="9"/>
    </row>
    <row r="91" spans="1:14" ht="19">
      <c r="A91" s="9"/>
      <c r="B91" s="9">
        <f t="shared" si="8"/>
        <v>0.84999999999999987</v>
      </c>
      <c r="C91" s="9">
        <f t="shared" si="12"/>
        <v>1</v>
      </c>
      <c r="D91" s="9">
        <f t="shared" si="13"/>
        <v>0</v>
      </c>
      <c r="E91" s="9">
        <f t="shared" si="9"/>
        <v>0.24999999999999933</v>
      </c>
      <c r="F91" s="9">
        <f t="shared" si="14"/>
        <v>0.15100000000000011</v>
      </c>
      <c r="G91" s="9"/>
      <c r="H91" s="16">
        <f t="shared" si="15"/>
        <v>33091.462112111665</v>
      </c>
      <c r="I91" s="9">
        <f t="shared" si="10"/>
        <v>-4.5197159564373894</v>
      </c>
      <c r="J91" s="19">
        <f t="shared" si="11"/>
        <v>0.12328847869745493</v>
      </c>
      <c r="K91" s="9"/>
      <c r="L91" s="9"/>
      <c r="M91" s="9"/>
      <c r="N91" s="9"/>
    </row>
    <row r="92" spans="1:14" ht="19">
      <c r="A92" s="9"/>
      <c r="B92" s="9">
        <f t="shared" si="8"/>
        <v>0.84799999999999986</v>
      </c>
      <c r="C92" s="9">
        <f t="shared" si="12"/>
        <v>1</v>
      </c>
      <c r="D92" s="9">
        <f t="shared" si="13"/>
        <v>0</v>
      </c>
      <c r="E92" s="9">
        <f t="shared" si="9"/>
        <v>0.23999999999999932</v>
      </c>
      <c r="F92" s="9">
        <f t="shared" si="14"/>
        <v>0.15300000000000011</v>
      </c>
      <c r="G92" s="9"/>
      <c r="H92" s="16">
        <f t="shared" si="15"/>
        <v>51342.704312150505</v>
      </c>
      <c r="I92" s="9">
        <f t="shared" si="10"/>
        <v>-4.7104787400057226</v>
      </c>
      <c r="J92" s="19">
        <f t="shared" si="11"/>
        <v>0.12216107064656609</v>
      </c>
      <c r="K92" s="9"/>
      <c r="L92" s="9"/>
      <c r="M92" s="9"/>
      <c r="N92" s="9"/>
    </row>
    <row r="93" spans="1:14" ht="19">
      <c r="A93" s="9"/>
      <c r="B93" s="9">
        <f t="shared" si="8"/>
        <v>0.84599999999999986</v>
      </c>
      <c r="C93" s="9">
        <f t="shared" si="12"/>
        <v>1</v>
      </c>
      <c r="D93" s="9">
        <f t="shared" si="13"/>
        <v>0</v>
      </c>
      <c r="E93" s="9">
        <f t="shared" si="9"/>
        <v>0.22999999999999932</v>
      </c>
      <c r="F93" s="9">
        <f t="shared" si="14"/>
        <v>0.15500000000000011</v>
      </c>
      <c r="G93" s="9"/>
      <c r="H93" s="16">
        <f t="shared" si="15"/>
        <v>81029.714755513531</v>
      </c>
      <c r="I93" s="9">
        <f t="shared" si="10"/>
        <v>-4.9086443100866211</v>
      </c>
      <c r="J93" s="19">
        <f t="shared" si="11"/>
        <v>0.12098991212738798</v>
      </c>
      <c r="K93" s="9"/>
      <c r="L93" s="9"/>
      <c r="M93" s="9"/>
      <c r="N93" s="9"/>
    </row>
    <row r="94" spans="1:14" ht="19">
      <c r="A94" s="9"/>
      <c r="B94" s="9">
        <f t="shared" si="8"/>
        <v>0.84399999999999986</v>
      </c>
      <c r="C94" s="9">
        <f t="shared" si="12"/>
        <v>1</v>
      </c>
      <c r="D94" s="9">
        <f t="shared" si="13"/>
        <v>0</v>
      </c>
      <c r="E94" s="9">
        <f t="shared" si="9"/>
        <v>0.21999999999999931</v>
      </c>
      <c r="F94" s="9">
        <f t="shared" si="14"/>
        <v>0.15700000000000011</v>
      </c>
      <c r="G94" s="9"/>
      <c r="H94" s="16">
        <f t="shared" si="15"/>
        <v>130282.95587988912</v>
      </c>
      <c r="I94" s="9">
        <f t="shared" si="10"/>
        <v>-5.1148876033451094</v>
      </c>
      <c r="J94" s="19">
        <f t="shared" si="11"/>
        <v>0.11977101426423031</v>
      </c>
      <c r="K94" s="9"/>
      <c r="L94" s="9"/>
      <c r="M94" s="9"/>
      <c r="N94" s="9"/>
    </row>
    <row r="95" spans="1:14" ht="19">
      <c r="A95" s="9"/>
      <c r="B95" s="9">
        <f t="shared" si="8"/>
        <v>0.84199999999999986</v>
      </c>
      <c r="C95" s="9">
        <f t="shared" si="12"/>
        <v>1</v>
      </c>
      <c r="D95" s="9">
        <f t="shared" si="13"/>
        <v>0</v>
      </c>
      <c r="E95" s="9">
        <f t="shared" si="9"/>
        <v>0.2099999999999993</v>
      </c>
      <c r="F95" s="9">
        <f t="shared" si="14"/>
        <v>0.15900000000000011</v>
      </c>
      <c r="G95" s="9"/>
      <c r="H95" s="16">
        <f t="shared" si="15"/>
        <v>213784.94495418237</v>
      </c>
      <c r="I95" s="9">
        <f t="shared" si="10"/>
        <v>-5.3299771183024269</v>
      </c>
      <c r="J95" s="19">
        <f t="shared" si="11"/>
        <v>0.11849983523083257</v>
      </c>
      <c r="K95" s="9"/>
      <c r="L95" s="9"/>
      <c r="M95" s="9"/>
      <c r="N95" s="9"/>
    </row>
    <row r="96" spans="1:14" ht="19">
      <c r="A96" s="9"/>
      <c r="B96" s="9">
        <f t="shared" si="8"/>
        <v>0.83999999999999986</v>
      </c>
      <c r="C96" s="9">
        <f t="shared" si="12"/>
        <v>1</v>
      </c>
      <c r="D96" s="9">
        <f t="shared" si="13"/>
        <v>0</v>
      </c>
      <c r="E96" s="9">
        <f t="shared" si="9"/>
        <v>0.19999999999999929</v>
      </c>
      <c r="F96" s="9">
        <f t="shared" si="14"/>
        <v>0.16100000000000012</v>
      </c>
      <c r="G96" s="9"/>
      <c r="H96" s="16">
        <f t="shared" si="15"/>
        <v>358751.08506945783</v>
      </c>
      <c r="I96" s="9">
        <f t="shared" si="10"/>
        <v>-5.5547932233001402</v>
      </c>
      <c r="J96" s="19">
        <f t="shared" si="11"/>
        <v>0.11717117205029609</v>
      </c>
      <c r="K96" s="9"/>
      <c r="L96" s="9"/>
      <c r="M96" s="9"/>
      <c r="N96" s="9"/>
    </row>
    <row r="97" spans="1:14" ht="19">
      <c r="A97" s="9"/>
      <c r="B97" s="9">
        <f t="shared" si="8"/>
        <v>0.83799999999999986</v>
      </c>
      <c r="C97" s="9">
        <f t="shared" si="12"/>
        <v>1</v>
      </c>
      <c r="D97" s="9">
        <f t="shared" si="13"/>
        <v>0</v>
      </c>
      <c r="E97" s="9">
        <f t="shared" si="9"/>
        <v>0.18999999999999928</v>
      </c>
      <c r="F97" s="9">
        <f t="shared" si="14"/>
        <v>0.16300000000000012</v>
      </c>
      <c r="G97" s="9"/>
      <c r="H97" s="16">
        <f t="shared" si="15"/>
        <v>617093.77013341628</v>
      </c>
      <c r="I97" s="9">
        <f t="shared" si="10"/>
        <v>-5.7903511620190899</v>
      </c>
      <c r="J97" s="19">
        <f t="shared" si="11"/>
        <v>0.11577902463246709</v>
      </c>
      <c r="K97" s="9"/>
      <c r="L97" s="9"/>
      <c r="M97" s="9"/>
      <c r="N97" s="9"/>
    </row>
    <row r="98" spans="1:14" ht="19">
      <c r="A98" s="9"/>
      <c r="B98" s="9">
        <f t="shared" si="8"/>
        <v>0.83599999999999985</v>
      </c>
      <c r="C98" s="9">
        <f t="shared" si="12"/>
        <v>1</v>
      </c>
      <c r="D98" s="9">
        <f t="shared" si="13"/>
        <v>0</v>
      </c>
      <c r="E98" s="9">
        <f t="shared" si="9"/>
        <v>0.17999999999999927</v>
      </c>
      <c r="F98" s="9">
        <f t="shared" si="14"/>
        <v>0.16500000000000012</v>
      </c>
      <c r="G98" s="9"/>
      <c r="H98" s="16">
        <f t="shared" si="15"/>
        <v>1091013.8969583306</v>
      </c>
      <c r="I98" s="9">
        <f t="shared" si="10"/>
        <v>-6.0378302825167376</v>
      </c>
      <c r="J98" s="19">
        <f t="shared" si="11"/>
        <v>0.11431642303032599</v>
      </c>
      <c r="K98" s="9"/>
      <c r="L98" s="9"/>
      <c r="M98" s="9"/>
      <c r="N98" s="9"/>
    </row>
    <row r="99" spans="1:14" ht="19">
      <c r="A99" s="9"/>
      <c r="B99" s="9">
        <f t="shared" si="8"/>
        <v>0.83399999999999985</v>
      </c>
      <c r="C99" s="9">
        <f t="shared" si="12"/>
        <v>1</v>
      </c>
      <c r="D99" s="9">
        <f t="shared" si="13"/>
        <v>0</v>
      </c>
      <c r="E99" s="9">
        <f t="shared" si="9"/>
        <v>0.16999999999999926</v>
      </c>
      <c r="F99" s="9">
        <f t="shared" si="14"/>
        <v>0.16700000000000012</v>
      </c>
      <c r="G99" s="9"/>
      <c r="H99" s="16">
        <f t="shared" si="15"/>
        <v>1988893.9525269915</v>
      </c>
      <c r="I99" s="9">
        <f t="shared" si="10"/>
        <v>-6.2986116272369692</v>
      </c>
      <c r="J99" s="19">
        <f t="shared" si="11"/>
        <v>0.11277520528302942</v>
      </c>
      <c r="K99" s="9"/>
      <c r="L99" s="9"/>
      <c r="M99" s="9"/>
      <c r="N99" s="9"/>
    </row>
    <row r="100" spans="1:14" ht="19">
      <c r="A100" s="9"/>
      <c r="B100" s="9">
        <f t="shared" si="8"/>
        <v>0.83199999999999985</v>
      </c>
      <c r="C100" s="9">
        <f t="shared" si="12"/>
        <v>1</v>
      </c>
      <c r="D100" s="9">
        <f t="shared" si="13"/>
        <v>0</v>
      </c>
      <c r="E100" s="9">
        <f t="shared" si="9"/>
        <v>0.15999999999999925</v>
      </c>
      <c r="F100" s="9">
        <f t="shared" si="14"/>
        <v>0.16900000000000012</v>
      </c>
      <c r="G100" s="9"/>
      <c r="H100" s="16">
        <f t="shared" si="15"/>
        <v>3752553.8232332114</v>
      </c>
      <c r="I100" s="9">
        <f t="shared" si="10"/>
        <v>-6.5743269300866727</v>
      </c>
      <c r="J100" s="19">
        <f t="shared" si="11"/>
        <v>0.11114572784318767</v>
      </c>
      <c r="K100" s="9"/>
      <c r="L100" s="9"/>
      <c r="M100" s="9"/>
      <c r="N100" s="9"/>
    </row>
    <row r="101" spans="1:14" ht="19">
      <c r="A101" s="9"/>
      <c r="B101" s="9">
        <f t="shared" si="8"/>
        <v>0.82999999999999985</v>
      </c>
      <c r="C101" s="9">
        <f t="shared" si="12"/>
        <v>1</v>
      </c>
      <c r="D101" s="9">
        <f t="shared" si="13"/>
        <v>0</v>
      </c>
      <c r="E101" s="9">
        <f t="shared" si="9"/>
        <v>0.14999999999999925</v>
      </c>
      <c r="F101" s="9">
        <f t="shared" si="14"/>
        <v>0.17100000000000012</v>
      </c>
      <c r="G101" s="9"/>
      <c r="H101" s="16">
        <f t="shared" si="15"/>
        <v>7360773.3527201042</v>
      </c>
      <c r="I101" s="9">
        <f t="shared" si="10"/>
        <v>-6.8669234454753703</v>
      </c>
      <c r="J101" s="19">
        <f t="shared" si="11"/>
        <v>0.10941648243724048</v>
      </c>
      <c r="K101" s="9"/>
      <c r="L101" s="9"/>
      <c r="M101" s="9"/>
      <c r="N101" s="9"/>
    </row>
    <row r="102" spans="1:14" ht="19">
      <c r="A102" s="9"/>
      <c r="B102" s="9">
        <f t="shared" si="8"/>
        <v>0.82799999999999985</v>
      </c>
      <c r="C102" s="9">
        <f t="shared" si="12"/>
        <v>1</v>
      </c>
      <c r="D102" s="9">
        <f t="shared" si="13"/>
        <v>0</v>
      </c>
      <c r="E102" s="9">
        <f t="shared" si="9"/>
        <v>0.13999999999999924</v>
      </c>
      <c r="F102" s="9">
        <f t="shared" si="14"/>
        <v>0.17300000000000013</v>
      </c>
      <c r="G102" s="9"/>
      <c r="H102" s="16">
        <f t="shared" si="15"/>
        <v>15092152.186791185</v>
      </c>
      <c r="I102" s="9">
        <f t="shared" si="10"/>
        <v>-7.1787511759054743</v>
      </c>
      <c r="J102" s="19">
        <f t="shared" si="11"/>
        <v>0.10757358055039856</v>
      </c>
      <c r="K102" s="9"/>
      <c r="L102" s="9"/>
      <c r="M102" s="9"/>
      <c r="N102" s="9"/>
    </row>
    <row r="103" spans="1:14" ht="19">
      <c r="A103" s="9"/>
      <c r="B103" s="9">
        <f t="shared" si="8"/>
        <v>0.82599999999999985</v>
      </c>
      <c r="C103" s="9">
        <f t="shared" si="12"/>
        <v>1</v>
      </c>
      <c r="D103" s="9">
        <f t="shared" si="13"/>
        <v>0</v>
      </c>
      <c r="E103" s="9">
        <f t="shared" si="9"/>
        <v>0.12999999999999923</v>
      </c>
      <c r="F103" s="9">
        <f t="shared" si="14"/>
        <v>0.17500000000000013</v>
      </c>
      <c r="G103" s="9"/>
      <c r="H103" s="16">
        <f t="shared" si="15"/>
        <v>32559856.312127493</v>
      </c>
      <c r="I103" s="9">
        <f t="shared" si="10"/>
        <v>-7.512682479663483</v>
      </c>
      <c r="J103" s="19">
        <f t="shared" si="11"/>
        <v>0.10560004654518873</v>
      </c>
      <c r="K103" s="9"/>
      <c r="L103" s="9"/>
      <c r="M103" s="9"/>
      <c r="N103" s="9"/>
    </row>
    <row r="104" spans="1:14" ht="19">
      <c r="A104" s="9"/>
      <c r="B104" s="9">
        <f t="shared" si="8"/>
        <v>0.82399999999999984</v>
      </c>
      <c r="C104" s="9">
        <f t="shared" si="12"/>
        <v>1</v>
      </c>
      <c r="D104" s="9">
        <f t="shared" si="13"/>
        <v>0</v>
      </c>
      <c r="E104" s="9">
        <f t="shared" si="9"/>
        <v>0.11999999999999923</v>
      </c>
      <c r="F104" s="9">
        <f t="shared" si="14"/>
        <v>0.17700000000000013</v>
      </c>
      <c r="G104" s="9"/>
      <c r="H104" s="16">
        <f t="shared" si="15"/>
        <v>74521167.263000607</v>
      </c>
      <c r="I104" s="9">
        <f t="shared" si="10"/>
        <v>-7.8722796488531621</v>
      </c>
      <c r="J104" s="19">
        <f t="shared" si="11"/>
        <v>0.10347482727527772</v>
      </c>
      <c r="K104" s="9"/>
      <c r="L104" s="9"/>
      <c r="M104" s="9"/>
      <c r="N104" s="9"/>
    </row>
    <row r="105" spans="1:14" ht="19">
      <c r="A105" s="9"/>
      <c r="B105" s="9">
        <f t="shared" si="8"/>
        <v>0.82199999999999984</v>
      </c>
      <c r="C105" s="9">
        <f t="shared" si="12"/>
        <v>1</v>
      </c>
      <c r="D105" s="9">
        <f t="shared" si="13"/>
        <v>0</v>
      </c>
      <c r="E105" s="9">
        <f t="shared" si="9"/>
        <v>0.10999999999999924</v>
      </c>
      <c r="F105" s="9">
        <f t="shared" si="14"/>
        <v>0.17900000000000013</v>
      </c>
      <c r="G105" s="9"/>
      <c r="H105" s="16">
        <f t="shared" si="15"/>
        <v>182824997.13790044</v>
      </c>
      <c r="I105" s="9">
        <f t="shared" si="10"/>
        <v>-8.2620355752974657</v>
      </c>
      <c r="J105" s="19">
        <f t="shared" si="11"/>
        <v>0.10117136974999189</v>
      </c>
      <c r="K105" s="9"/>
      <c r="L105" s="9"/>
      <c r="M105" s="9"/>
      <c r="N105" s="9"/>
    </row>
    <row r="106" spans="1:14" ht="19">
      <c r="A106" s="9"/>
      <c r="B106" s="9">
        <f t="shared" si="8"/>
        <v>0.81999999999999984</v>
      </c>
      <c r="C106" s="9">
        <f t="shared" si="12"/>
        <v>1</v>
      </c>
      <c r="D106" s="9">
        <f t="shared" si="13"/>
        <v>0</v>
      </c>
      <c r="E106" s="9">
        <f t="shared" si="9"/>
        <v>9.9999999999999242E-2</v>
      </c>
      <c r="F106" s="9">
        <f t="shared" si="14"/>
        <v>0.18100000000000013</v>
      </c>
      <c r="G106" s="9"/>
      <c r="H106" s="16">
        <f t="shared" si="15"/>
        <v>487224866.15113819</v>
      </c>
      <c r="I106" s="9">
        <f t="shared" si="10"/>
        <v>-8.6877294449709694</v>
      </c>
      <c r="J106" s="19">
        <f t="shared" si="11"/>
        <v>9.8655518980221485E-2</v>
      </c>
      <c r="K106" s="9"/>
      <c r="L106" s="9"/>
      <c r="M106" s="9"/>
      <c r="N106" s="9"/>
    </row>
    <row r="107" spans="1:14" ht="19">
      <c r="A107" s="9"/>
      <c r="B107" s="9">
        <f t="shared" si="8"/>
        <v>0.81799999999999984</v>
      </c>
      <c r="C107" s="9">
        <f t="shared" si="12"/>
        <v>1</v>
      </c>
      <c r="D107" s="9">
        <f t="shared" si="13"/>
        <v>0</v>
      </c>
      <c r="E107" s="9">
        <f t="shared" si="9"/>
        <v>8.9999999999999247E-2</v>
      </c>
      <c r="F107" s="9">
        <f t="shared" si="14"/>
        <v>0.18300000000000013</v>
      </c>
      <c r="G107" s="9"/>
      <c r="H107" s="16">
        <f t="shared" si="15"/>
        <v>1435391855.6150475</v>
      </c>
      <c r="I107" s="9">
        <f t="shared" si="10"/>
        <v>-9.1569704777250021</v>
      </c>
      <c r="J107" s="19">
        <f t="shared" si="11"/>
        <v>9.5882304476645142E-2</v>
      </c>
      <c r="K107" s="9"/>
      <c r="L107" s="9"/>
      <c r="M107" s="9"/>
      <c r="N107" s="9"/>
    </row>
    <row r="108" spans="1:14" ht="19">
      <c r="A108" s="9"/>
      <c r="B108" s="9">
        <f t="shared" si="8"/>
        <v>0.81599999999999984</v>
      </c>
      <c r="C108" s="9">
        <f t="shared" si="12"/>
        <v>1</v>
      </c>
      <c r="D108" s="9">
        <f t="shared" si="13"/>
        <v>0</v>
      </c>
      <c r="E108" s="9">
        <f t="shared" si="9"/>
        <v>7.9999999999999252E-2</v>
      </c>
      <c r="F108" s="9">
        <f t="shared" si="14"/>
        <v>0.18500000000000014</v>
      </c>
      <c r="G108" s="9"/>
      <c r="H108" s="16">
        <f t="shared" si="15"/>
        <v>4786998257.3135614</v>
      </c>
      <c r="I108" s="9">
        <f t="shared" si="10"/>
        <v>-9.6800632693789108</v>
      </c>
      <c r="J108" s="19">
        <f t="shared" si="11"/>
        <v>9.279082607797054E-2</v>
      </c>
      <c r="K108" s="9"/>
      <c r="L108" s="9"/>
      <c r="M108" s="9"/>
      <c r="N108" s="9"/>
    </row>
    <row r="109" spans="1:14" ht="19">
      <c r="A109" s="9"/>
      <c r="B109" s="9">
        <f t="shared" si="8"/>
        <v>0.81399999999999983</v>
      </c>
      <c r="C109" s="9">
        <f t="shared" si="12"/>
        <v>1</v>
      </c>
      <c r="D109" s="9">
        <f t="shared" si="13"/>
        <v>0</v>
      </c>
      <c r="E109" s="9">
        <f t="shared" si="9"/>
        <v>6.9999999999999257E-2</v>
      </c>
      <c r="F109" s="9">
        <f t="shared" si="14"/>
        <v>0.18700000000000014</v>
      </c>
      <c r="G109" s="9"/>
      <c r="H109" s="16">
        <f t="shared" si="15"/>
        <v>18683317886.62318</v>
      </c>
      <c r="I109" s="9">
        <f t="shared" si="10"/>
        <v>-10.271454003152074</v>
      </c>
      <c r="J109" s="19">
        <f t="shared" si="11"/>
        <v>8.9295706841371142E-2</v>
      </c>
      <c r="K109" s="9"/>
      <c r="L109" s="9"/>
      <c r="M109" s="9"/>
      <c r="N109" s="9"/>
    </row>
    <row r="110" spans="1:14" ht="19">
      <c r="A110" s="9"/>
      <c r="B110" s="9">
        <f t="shared" si="8"/>
        <v>0.81199999999999983</v>
      </c>
      <c r="C110" s="9">
        <f t="shared" si="12"/>
        <v>1</v>
      </c>
      <c r="D110" s="9">
        <f t="shared" si="13"/>
        <v>0</v>
      </c>
      <c r="E110" s="9">
        <f t="shared" si="9"/>
        <v>5.9999999999999255E-2</v>
      </c>
      <c r="F110" s="9">
        <f t="shared" si="14"/>
        <v>0.18900000000000014</v>
      </c>
      <c r="G110" s="9"/>
      <c r="H110" s="16">
        <f t="shared" si="15"/>
        <v>89598150717.11763</v>
      </c>
      <c r="I110" s="9">
        <f t="shared" si="10"/>
        <v>-10.952299046027756</v>
      </c>
      <c r="J110" s="19">
        <f t="shared" si="11"/>
        <v>8.5271912637975872E-2</v>
      </c>
      <c r="K110" s="9"/>
      <c r="L110" s="9"/>
      <c r="M110" s="9"/>
      <c r="N110" s="9"/>
    </row>
    <row r="111" spans="1:14" ht="19">
      <c r="A111" s="9"/>
      <c r="B111" s="9">
        <f t="shared" si="8"/>
        <v>0.80999999999999983</v>
      </c>
      <c r="C111" s="9">
        <f t="shared" si="12"/>
        <v>1</v>
      </c>
      <c r="D111" s="9">
        <f t="shared" si="13"/>
        <v>0</v>
      </c>
      <c r="E111" s="9">
        <f t="shared" si="9"/>
        <v>4.9999999999999253E-2</v>
      </c>
      <c r="F111" s="9">
        <f t="shared" si="14"/>
        <v>0.19100000000000014</v>
      </c>
      <c r="G111" s="9"/>
      <c r="H111" s="16">
        <f t="shared" si="15"/>
        <v>569372717573.62659</v>
      </c>
      <c r="I111" s="9">
        <f t="shared" si="10"/>
        <v>-11.755396653378034</v>
      </c>
      <c r="J111" s="19">
        <f t="shared" si="11"/>
        <v>8.0525605778535722E-2</v>
      </c>
      <c r="K111" s="9"/>
      <c r="L111" s="9"/>
      <c r="M111" s="9"/>
      <c r="N111" s="9"/>
    </row>
    <row r="112" spans="1:14" ht="19">
      <c r="A112" s="9"/>
      <c r="B112" s="9">
        <f t="shared" si="8"/>
        <v>0.80799999999999983</v>
      </c>
      <c r="C112" s="9">
        <f t="shared" si="12"/>
        <v>1</v>
      </c>
      <c r="D112" s="9">
        <f t="shared" si="13"/>
        <v>0</v>
      </c>
      <c r="E112" s="9">
        <f t="shared" si="9"/>
        <v>3.9999999999999251E-2</v>
      </c>
      <c r="F112" s="9">
        <f t="shared" si="14"/>
        <v>0.19300000000000014</v>
      </c>
      <c r="G112" s="9"/>
      <c r="H112" s="16">
        <f t="shared" si="15"/>
        <v>5441166094595.9844</v>
      </c>
      <c r="I112" s="9">
        <f t="shared" si="10"/>
        <v>-12.735691983186834</v>
      </c>
      <c r="J112" s="19">
        <f t="shared" si="11"/>
        <v>7.4732060379365722E-2</v>
      </c>
      <c r="K112" s="9"/>
      <c r="L112" s="9"/>
      <c r="M112" s="9"/>
      <c r="N112" s="9"/>
    </row>
    <row r="113" spans="1:14" ht="19">
      <c r="A113" s="9"/>
      <c r="B113" s="9">
        <f t="shared" si="8"/>
        <v>0.80599999999999983</v>
      </c>
      <c r="C113" s="9">
        <f t="shared" si="12"/>
        <v>1</v>
      </c>
      <c r="D113" s="9">
        <f t="shared" si="13"/>
        <v>0</v>
      </c>
      <c r="E113" s="9">
        <f t="shared" si="9"/>
        <v>2.9999999999999249E-2</v>
      </c>
      <c r="F113" s="9">
        <f t="shared" si="14"/>
        <v>0.19500000000000015</v>
      </c>
      <c r="G113" s="9"/>
      <c r="H113" s="16">
        <f t="shared" si="15"/>
        <v>99125774112845.328</v>
      </c>
      <c r="I113" s="9">
        <f t="shared" si="10"/>
        <v>-13.99618659191834</v>
      </c>
      <c r="J113" s="19">
        <f t="shared" si="11"/>
        <v>6.7282537241762516E-2</v>
      </c>
      <c r="K113" s="9"/>
      <c r="L113" s="9"/>
      <c r="M113" s="9"/>
      <c r="N113" s="9"/>
    </row>
    <row r="114" spans="1:14" ht="19">
      <c r="A114" s="9"/>
      <c r="B114" s="9">
        <f t="shared" si="8"/>
        <v>0.80399999999999983</v>
      </c>
      <c r="C114" s="9">
        <f t="shared" si="12"/>
        <v>1</v>
      </c>
      <c r="D114" s="9">
        <f t="shared" si="13"/>
        <v>0</v>
      </c>
      <c r="E114" s="9">
        <f t="shared" si="9"/>
        <v>1.9999999999999248E-2</v>
      </c>
      <c r="F114" s="9">
        <f t="shared" si="14"/>
        <v>0.19700000000000015</v>
      </c>
      <c r="G114" s="9"/>
      <c r="H114" s="16">
        <f t="shared" si="15"/>
        <v>5863006804057191</v>
      </c>
      <c r="I114" s="9">
        <f t="shared" si="10"/>
        <v>-15.768120398186635</v>
      </c>
      <c r="J114" s="19">
        <f t="shared" si="11"/>
        <v>5.6810408446716892E-2</v>
      </c>
      <c r="K114" s="9"/>
      <c r="L114" s="9"/>
      <c r="M114" s="9"/>
      <c r="N114" s="9"/>
    </row>
    <row r="115" spans="1:14" s="23" customFormat="1" ht="19">
      <c r="A115" s="20"/>
      <c r="B115" s="20">
        <f t="shared" si="8"/>
        <v>0.80199999999999982</v>
      </c>
      <c r="C115" s="20">
        <f t="shared" si="12"/>
        <v>1</v>
      </c>
      <c r="D115" s="20">
        <f t="shared" si="13"/>
        <v>0</v>
      </c>
      <c r="E115" s="20">
        <f t="shared" si="9"/>
        <v>9.9999999999992473E-3</v>
      </c>
      <c r="F115" s="20">
        <f t="shared" si="14"/>
        <v>0.19900000000000015</v>
      </c>
      <c r="G115" s="20"/>
      <c r="H115" s="21">
        <f t="shared" si="15"/>
        <v>6.15683360178573E+18</v>
      </c>
      <c r="I115" s="20">
        <f t="shared" si="10"/>
        <v>-18.789357416251413</v>
      </c>
      <c r="J115" s="22">
        <f t="shared" si="11"/>
        <v>3.8954897669954053E-2</v>
      </c>
      <c r="K115" s="20"/>
      <c r="L115" s="20"/>
      <c r="M115" s="20"/>
      <c r="N115" s="20"/>
    </row>
    <row r="116" spans="1:14" ht="19">
      <c r="A116" s="9"/>
      <c r="B116" s="9">
        <f t="shared" si="8"/>
        <v>0.79999999999999982</v>
      </c>
      <c r="C116" s="9">
        <f t="shared" si="12"/>
        <v>1</v>
      </c>
      <c r="D116" s="9">
        <f t="shared" si="13"/>
        <v>0</v>
      </c>
      <c r="E116" s="9">
        <f t="shared" si="9"/>
        <v>-7.5286998857393428E-16</v>
      </c>
      <c r="F116" s="9">
        <f t="shared" si="14"/>
        <v>0.20100000000000015</v>
      </c>
      <c r="G116" s="9"/>
      <c r="H116" s="16">
        <f t="shared" si="15"/>
        <v>1.0789772492692733E+150</v>
      </c>
      <c r="I116" s="9">
        <f t="shared" si="10"/>
        <v>-150.03301228748089</v>
      </c>
      <c r="J116" s="19">
        <f t="shared" si="11"/>
        <v>-0.73669510261901217</v>
      </c>
      <c r="K116" s="9"/>
      <c r="L116" s="9"/>
      <c r="M116" s="9"/>
      <c r="N116" s="9"/>
    </row>
    <row r="117" spans="1:14" ht="19">
      <c r="A117" s="9"/>
      <c r="B117" s="9">
        <f t="shared" si="8"/>
        <v>0.79799999999999982</v>
      </c>
      <c r="C117" s="9">
        <f t="shared" si="12"/>
        <v>1</v>
      </c>
      <c r="D117" s="9">
        <f t="shared" si="13"/>
        <v>0</v>
      </c>
      <c r="E117" s="9">
        <f t="shared" si="9"/>
        <v>-1.0000000000000753E-2</v>
      </c>
      <c r="F117" s="9">
        <f t="shared" si="14"/>
        <v>0.20300000000000015</v>
      </c>
      <c r="G117" s="9"/>
      <c r="H117" s="16">
        <f t="shared" si="15"/>
        <v>6.4712219144303503E+18</v>
      </c>
      <c r="I117" s="9">
        <f t="shared" si="10"/>
        <v>-18.810986293124643</v>
      </c>
      <c r="J117" s="19">
        <f t="shared" si="11"/>
        <v>3.8827071007633274E-2</v>
      </c>
      <c r="K117" s="9"/>
      <c r="L117" s="9"/>
      <c r="M117" s="9"/>
      <c r="N117" s="9"/>
    </row>
    <row r="118" spans="1:14" ht="19">
      <c r="A118" s="9"/>
      <c r="B118" s="9">
        <f t="shared" si="8"/>
        <v>0.79599999999999982</v>
      </c>
      <c r="C118" s="9">
        <f t="shared" si="12"/>
        <v>1</v>
      </c>
      <c r="D118" s="9">
        <f t="shared" si="13"/>
        <v>0</v>
      </c>
      <c r="E118" s="9">
        <f t="shared" si="9"/>
        <v>-2.0000000000000753E-2</v>
      </c>
      <c r="F118" s="9">
        <f t="shared" si="14"/>
        <v>0.20500000000000015</v>
      </c>
      <c r="G118" s="9"/>
      <c r="H118" s="16">
        <f t="shared" si="15"/>
        <v>6477115328919193</v>
      </c>
      <c r="I118" s="9">
        <f t="shared" si="10"/>
        <v>-15.811381629996196</v>
      </c>
      <c r="J118" s="19">
        <f t="shared" si="11"/>
        <v>5.6554734566722387E-2</v>
      </c>
      <c r="K118" s="9"/>
      <c r="L118" s="9"/>
      <c r="M118" s="9"/>
      <c r="N118" s="9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Buffer</vt:lpstr>
      <vt:lpstr>Buffer</vt:lpstr>
      <vt:lpstr>Sheet3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dcterms:created xsi:type="dcterms:W3CDTF">2014-04-03T14:23:53Z</dcterms:created>
  <dcterms:modified xsi:type="dcterms:W3CDTF">2021-02-23T01:59:58Z</dcterms:modified>
</cp:coreProperties>
</file>